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osaka\Desktop\"/>
    </mc:Choice>
  </mc:AlternateContent>
  <bookViews>
    <workbookView xWindow="-15" yWindow="-15" windowWidth="20520" windowHeight="4095" tabRatio="731" firstSheet="17" activeTab="17"/>
  </bookViews>
  <sheets>
    <sheet name="(p.3)当初予算" sheetId="2" r:id="rId1"/>
    <sheet name="(p.4)建物面積・床面積内訳" sheetId="3" r:id="rId2"/>
    <sheet name="(p.6)閲覧室等の状況 " sheetId="83" r:id="rId3"/>
    <sheet name="(p.8)図書所蔵統計 " sheetId="56" r:id="rId4"/>
    <sheet name="(p.8)図書受入統計" sheetId="57" r:id="rId5"/>
    <sheet name="(p.8)購入・寄贈の割合" sheetId="84" r:id="rId6"/>
    <sheet name="(p.8)音響・映像資料所蔵受入統計" sheetId="58" r:id="rId7"/>
    <sheet name="(p.28)開館日数・入館者" sheetId="8" r:id="rId8"/>
    <sheet name="(p.28)利用者登録" sheetId="9" r:id="rId9"/>
    <sheet name="(p.28)有効登録者の内訳" sheetId="10" r:id="rId10"/>
    <sheet name="(p.28)個人貸出・書庫出納冊数" sheetId="11" r:id="rId11"/>
    <sheet name="(p.28)団体貸出 " sheetId="50" r:id="rId12"/>
    <sheet name="(p.28)複写 " sheetId="62" r:id="rId13"/>
    <sheet name="(p.28)政策立案支援サービス" sheetId="64" r:id="rId14"/>
    <sheet name="(p.29)予約件数 " sheetId="60" r:id="rId15"/>
    <sheet name="(p.29)ホームページアクセス状況" sheetId="14" r:id="rId16"/>
    <sheet name="(p.29)「利用者のページ」アクセス数" sheetId="48" r:id="rId17"/>
    <sheet name="(p.29)レファレンス件数 " sheetId="80" r:id="rId18"/>
    <sheet name="(p.29)データベース利用件数" sheetId="63" r:id="rId19"/>
    <sheet name="(p.29)無線LAN利用" sheetId="65" r:id="rId20"/>
    <sheet name="(p.29)ホール・会議室の利用" sheetId="22" r:id="rId21"/>
    <sheet name="(p.13)協力貸出(冊数)" sheetId="51" r:id="rId22"/>
    <sheet name="(p.13)貸出セット " sheetId="52" r:id="rId23"/>
    <sheet name="(p.13)他館からの資料借受（冊数）" sheetId="66" r:id="rId24"/>
    <sheet name="(p.13)シャトル便による搬送（冊数） " sheetId="53" r:id="rId25"/>
    <sheet name="(p.13)協力レファレンス（件数）" sheetId="54" r:id="rId26"/>
    <sheet name="(p.13)自治体別貸出冊数" sheetId="55" r:id="rId27"/>
    <sheet name="(p.14)対面朗読サービス " sheetId="68" r:id="rId28"/>
    <sheet name="(p.14)身体障がい者向け郵送貸出 " sheetId="69" r:id="rId29"/>
    <sheet name="(p.14)録音図書等の貸出 " sheetId="70" r:id="rId30"/>
    <sheet name="(p.14)NDL視覚障害者等D送信 " sheetId="82" r:id="rId31"/>
    <sheet name="(p.14)障がい者支援室利用者支援パソコンの利用" sheetId="72" r:id="rId32"/>
    <sheet name="(p.15)こども資料室入室者数 " sheetId="73" r:id="rId33"/>
    <sheet name="(p.15)こども資料室見学・調べ学習などの参加人数" sheetId="74" r:id="rId34"/>
    <sheet name="(p.16)国際児童文学館入館者数" sheetId="75" r:id="rId35"/>
    <sheet name="(p.16)国際児童文学館資料書庫出納冊数" sheetId="76" r:id="rId36"/>
    <sheet name="(p.16)国際児童文学館　Web-OPAC検索回数 " sheetId="77" r:id="rId37"/>
    <sheet name="(p.17)国際児童文学館　受入統計" sheetId="78" r:id="rId38"/>
    <sheet name="(p.17)国際児童文学館受入点数における購入・寄贈の " sheetId="79" r:id="rId39"/>
    <sheet name="(p.27)見学視察" sheetId="40" r:id="rId40"/>
    <sheet name="(p.27)地下書庫見学ツアー" sheetId="41" r:id="rId4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4" l="1"/>
  <c r="P8" i="14"/>
  <c r="B7" i="84" l="1"/>
  <c r="C5" i="84" s="1"/>
  <c r="C6" i="84" l="1"/>
  <c r="C7" i="84"/>
  <c r="C4" i="84"/>
  <c r="C25" i="83"/>
  <c r="B25" i="83"/>
  <c r="D16" i="83" l="1"/>
  <c r="N5" i="80" l="1"/>
  <c r="O5" i="80" s="1"/>
  <c r="N6" i="80"/>
  <c r="O6" i="80" s="1"/>
  <c r="N7" i="80"/>
  <c r="O7" i="80" s="1"/>
  <c r="N8" i="80"/>
  <c r="O8" i="80" s="1"/>
  <c r="B9" i="80"/>
  <c r="C9" i="80"/>
  <c r="D9" i="80"/>
  <c r="E9" i="80"/>
  <c r="F9" i="80"/>
  <c r="G9" i="80"/>
  <c r="H9" i="80"/>
  <c r="I9" i="80"/>
  <c r="J9" i="80"/>
  <c r="K9" i="80"/>
  <c r="L9" i="80"/>
  <c r="M9" i="80"/>
  <c r="N9" i="80" l="1"/>
  <c r="N6" i="72"/>
  <c r="O5" i="70"/>
  <c r="O6" i="70"/>
  <c r="O7" i="70"/>
  <c r="O8" i="70"/>
  <c r="O9" i="70"/>
  <c r="O10" i="70"/>
  <c r="N4" i="69"/>
  <c r="N5" i="69"/>
  <c r="N4" i="68"/>
  <c r="N5" i="68"/>
  <c r="N6" i="68"/>
  <c r="N4" i="66" l="1"/>
  <c r="O4" i="66" s="1"/>
  <c r="N4" i="65"/>
  <c r="O4" i="65" s="1"/>
  <c r="B7" i="64"/>
  <c r="N4" i="63"/>
  <c r="N5" i="63"/>
  <c r="N5" i="62"/>
  <c r="O5" i="62" s="1"/>
  <c r="N6" i="62"/>
  <c r="O6" i="62" s="1"/>
  <c r="N7" i="62"/>
  <c r="O7" i="62" s="1"/>
  <c r="N8" i="62"/>
  <c r="O8" i="62" s="1"/>
  <c r="O5" i="60"/>
  <c r="P5" i="60" s="1"/>
  <c r="O6" i="60"/>
  <c r="P6" i="60" s="1"/>
  <c r="O7" i="60"/>
  <c r="P7" i="60" s="1"/>
  <c r="O8" i="60"/>
  <c r="P8" i="60" s="1"/>
  <c r="C9" i="60"/>
  <c r="D9" i="60"/>
  <c r="E9" i="60"/>
  <c r="F9" i="60"/>
  <c r="G9" i="60"/>
  <c r="H9" i="60"/>
  <c r="I9" i="60"/>
  <c r="J9" i="60"/>
  <c r="K9" i="60"/>
  <c r="L9" i="60"/>
  <c r="M9" i="60"/>
  <c r="N9" i="60"/>
  <c r="O9" i="60" l="1"/>
  <c r="O4" i="63"/>
  <c r="C13" i="58"/>
  <c r="D13" i="58"/>
  <c r="D5" i="57"/>
  <c r="D6" i="57"/>
  <c r="D7" i="57" s="1"/>
  <c r="B7" i="57"/>
  <c r="C7" i="57"/>
  <c r="E4" i="56"/>
  <c r="E5" i="56"/>
  <c r="E6" i="56"/>
  <c r="E7" i="56"/>
  <c r="E8" i="56"/>
  <c r="E9" i="56"/>
  <c r="E10" i="56"/>
  <c r="E11" i="56"/>
  <c r="E12" i="56"/>
  <c r="E13" i="56"/>
  <c r="C14" i="56"/>
  <c r="C15" i="56" s="1"/>
  <c r="D14" i="56"/>
  <c r="D15" i="56" s="1"/>
  <c r="C17" i="56"/>
  <c r="E17" i="56" s="1"/>
  <c r="F17" i="56" s="1"/>
  <c r="E18" i="56"/>
  <c r="F18" i="56" s="1"/>
  <c r="E19" i="56"/>
  <c r="F19" i="56" s="1"/>
  <c r="C21" i="56"/>
  <c r="D21" i="56"/>
  <c r="E15" i="56" l="1"/>
  <c r="E14" i="56"/>
  <c r="F12" i="56" l="1"/>
  <c r="F4" i="56"/>
  <c r="F6" i="56"/>
  <c r="F8" i="56"/>
  <c r="F10" i="56"/>
  <c r="F5" i="56"/>
  <c r="F7" i="56"/>
  <c r="F9" i="56"/>
  <c r="F11" i="56"/>
  <c r="F13" i="56"/>
  <c r="P12" i="14" l="1"/>
  <c r="P9" i="11"/>
  <c r="P7" i="11"/>
  <c r="P6" i="11"/>
  <c r="P5" i="11"/>
  <c r="N5" i="48"/>
  <c r="P6" i="14"/>
  <c r="P7" i="14"/>
  <c r="P5" i="14"/>
  <c r="O8" i="11"/>
  <c r="P8" i="11" s="1"/>
  <c r="N8" i="11"/>
  <c r="E8" i="11"/>
  <c r="F8" i="11"/>
  <c r="G8" i="11"/>
  <c r="H8" i="11"/>
  <c r="I8" i="11"/>
  <c r="J8" i="11"/>
  <c r="K8" i="11"/>
  <c r="L8" i="11"/>
  <c r="M8" i="11"/>
  <c r="D8" i="11"/>
  <c r="C8" i="11"/>
  <c r="D7" i="9" l="1"/>
  <c r="E7" i="9"/>
  <c r="F7" i="9"/>
  <c r="G7" i="9"/>
  <c r="H7" i="9"/>
  <c r="I7" i="9"/>
  <c r="J7" i="9"/>
  <c r="K7" i="9"/>
  <c r="L7" i="9"/>
  <c r="M7" i="9"/>
  <c r="N7" i="9"/>
  <c r="C7" i="9"/>
  <c r="N5" i="8"/>
  <c r="N4" i="8"/>
  <c r="B13" i="2"/>
</calcChain>
</file>

<file path=xl/sharedStrings.xml><?xml version="1.0" encoding="utf-8"?>
<sst xmlns="http://schemas.openxmlformats.org/spreadsheetml/2006/main" count="780" uniqueCount="376">
  <si>
    <t>-</t>
  </si>
  <si>
    <t xml:space="preserve">                          </t>
  </si>
  <si>
    <t xml:space="preserve">                                                 </t>
  </si>
  <si>
    <t>合計</t>
  </si>
  <si>
    <t>DVD</t>
  </si>
  <si>
    <t>CD</t>
  </si>
  <si>
    <t>CD-ROM</t>
  </si>
  <si>
    <t>DVD-ROM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</si>
  <si>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</si>
  <si>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</si>
  <si>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</si>
  <si>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</si>
  <si>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</si>
  <si>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</si>
  <si>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</si>
  <si>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</si>
  <si>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</si>
  <si>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</si>
  <si>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</si>
  <si>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</si>
  <si>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一日平均</t>
  </si>
  <si>
    <t>冊数</t>
  </si>
  <si>
    <t>WEB</t>
  </si>
  <si>
    <t>Online</t>
  </si>
  <si>
    <t>合 計</t>
  </si>
  <si>
    <t>月平均</t>
  </si>
  <si>
    <t>協力貸出</t>
  </si>
  <si>
    <t>市町村読書会</t>
  </si>
  <si>
    <t>高等学校図書館</t>
  </si>
  <si>
    <t>府域公共図書館以外</t>
  </si>
  <si>
    <t>中央→中之島</t>
  </si>
  <si>
    <t>中之島→中央</t>
  </si>
  <si>
    <t>府域</t>
  </si>
  <si>
    <t>公共図書館</t>
  </si>
  <si>
    <t>FAX</t>
  </si>
  <si>
    <t>＊ 人口比とは、人口千人当たりの貸出冊数</t>
  </si>
  <si>
    <t>延べ利用者数</t>
  </si>
  <si>
    <t>朗読実施時間数</t>
  </si>
  <si>
    <t>朗読実施回数</t>
  </si>
  <si>
    <t>＊ 蔵書点検により、6月は4日間の閉室期間あり。</t>
  </si>
  <si>
    <t xml:space="preserve"> </t>
  </si>
  <si>
    <t>特別貸出用図書セット　　</t>
    <phoneticPr fontId="2"/>
  </si>
  <si>
    <t>開催日</t>
    <rPh sb="0" eb="3">
      <t>カイサイビ</t>
    </rPh>
    <phoneticPr fontId="2"/>
  </si>
  <si>
    <t>イベント名</t>
    <rPh sb="4" eb="5">
      <t>メイ</t>
    </rPh>
    <phoneticPr fontId="2"/>
  </si>
  <si>
    <t>％</t>
    <phoneticPr fontId="2"/>
  </si>
  <si>
    <t>％</t>
    <phoneticPr fontId="2"/>
  </si>
  <si>
    <t>点数</t>
    <rPh sb="0" eb="2">
      <t>テンスウ</t>
    </rPh>
    <phoneticPr fontId="2"/>
  </si>
  <si>
    <t>購入</t>
  </si>
  <si>
    <t>寄贈</t>
  </si>
  <si>
    <t>計</t>
  </si>
  <si>
    <t>計</t>
    <phoneticPr fontId="2"/>
  </si>
  <si>
    <t>項目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</si>
  <si>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</si>
  <si>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</si>
  <si>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</si>
  <si>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</si>
  <si>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</si>
  <si>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国際児童文学館運営費</t>
  </si>
  <si>
    <t>金額</t>
  </si>
  <si>
    <t>敷地面積　　　　</t>
    <phoneticPr fontId="2"/>
  </si>
  <si>
    <t>建築面積　</t>
    <phoneticPr fontId="2"/>
  </si>
  <si>
    <t>閲覧室等　　</t>
    <phoneticPr fontId="2"/>
  </si>
  <si>
    <t>書庫　　</t>
    <phoneticPr fontId="2"/>
  </si>
  <si>
    <t>ホール・会議室</t>
    <phoneticPr fontId="2"/>
  </si>
  <si>
    <t>駐車場　　　　</t>
    <phoneticPr fontId="2"/>
  </si>
  <si>
    <t>事務室等</t>
    <phoneticPr fontId="2"/>
  </si>
  <si>
    <t>(単位：㎡)</t>
    <rPh sb="1" eb="3">
      <t>タンイ</t>
    </rPh>
    <phoneticPr fontId="2"/>
  </si>
  <si>
    <t>人文系資料室</t>
  </si>
  <si>
    <t>社会・自然系資料室</t>
  </si>
  <si>
    <t>研究室</t>
  </si>
  <si>
    <t>小説読物室</t>
  </si>
  <si>
    <t>こども資料室</t>
  </si>
  <si>
    <t>国際児童文学館</t>
  </si>
  <si>
    <t>その他</t>
  </si>
  <si>
    <t>ホール</t>
  </si>
  <si>
    <t>大会議室</t>
  </si>
  <si>
    <t>中会議室</t>
  </si>
  <si>
    <t>小会議室</t>
  </si>
  <si>
    <t>座席数</t>
  </si>
  <si>
    <t>面積(㎡)</t>
  </si>
  <si>
    <t>開架冊数</t>
  </si>
  <si>
    <t>0　総記</t>
  </si>
  <si>
    <t>1　哲学</t>
  </si>
  <si>
    <t>2　歴史</t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</si>
  <si>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</si>
  <si>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</si>
  <si>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</si>
  <si>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</si>
  <si>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</si>
  <si>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</si>
  <si>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</si>
  <si>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</si>
  <si>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</si>
  <si>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よみもの</t>
  </si>
  <si>
    <t>絵本</t>
  </si>
  <si>
    <t>紙芝居</t>
  </si>
  <si>
    <t>児童書小計</t>
  </si>
  <si>
    <t>一般書・児童書計</t>
  </si>
  <si>
    <t>一般書</t>
  </si>
  <si>
    <t>児童書</t>
  </si>
  <si>
    <t>所蔵点数</t>
  </si>
  <si>
    <t>映像</t>
  </si>
  <si>
    <t>音響</t>
  </si>
  <si>
    <t>開館日数</t>
  </si>
  <si>
    <t>入館者数</t>
  </si>
  <si>
    <t>※ 児童は小学生以下</t>
    <phoneticPr fontId="2"/>
  </si>
  <si>
    <t>新規</t>
  </si>
  <si>
    <t>一般</t>
  </si>
  <si>
    <t>児童</t>
  </si>
  <si>
    <t>更新</t>
  </si>
  <si>
    <t>（年齢別）</t>
  </si>
  <si>
    <t>6歳以下</t>
    <rPh sb="1" eb="2">
      <t>サイ</t>
    </rPh>
    <phoneticPr fontId="2"/>
  </si>
  <si>
    <t>7～9歳</t>
    <phoneticPr fontId="2"/>
  </si>
  <si>
    <t>10～12歳</t>
    <phoneticPr fontId="2"/>
  </si>
  <si>
    <t>13～15歳</t>
    <phoneticPr fontId="2"/>
  </si>
  <si>
    <t>16～18歳</t>
    <phoneticPr fontId="2"/>
  </si>
  <si>
    <t>19～22歳</t>
    <phoneticPr fontId="2"/>
  </si>
  <si>
    <t>23～29歳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</si>
  <si>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</si>
  <si>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</si>
  <si>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</si>
  <si>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</si>
  <si>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</si>
  <si>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（地域別）</t>
  </si>
  <si>
    <t>地域</t>
  </si>
  <si>
    <t>大阪市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</si>
  <si>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</si>
  <si>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</si>
  <si>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</si>
  <si>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</si>
  <si>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</si>
  <si>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</si>
  <si>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</si>
  <si>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</si>
  <si>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</si>
  <si>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</si>
  <si>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</si>
  <si>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</si>
  <si>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</si>
  <si>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登録者数</t>
  </si>
  <si>
    <t>人数</t>
  </si>
  <si>
    <t>窓口</t>
  </si>
  <si>
    <t>館内</t>
  </si>
  <si>
    <t>携帯</t>
  </si>
  <si>
    <t>ＯＰＡＣ</t>
    <phoneticPr fontId="2"/>
  </si>
  <si>
    <t>トップ</t>
  </si>
  <si>
    <t>検索＊</t>
    <phoneticPr fontId="2"/>
  </si>
  <si>
    <t>口頭</t>
  </si>
  <si>
    <t>電話</t>
  </si>
  <si>
    <t>文書</t>
  </si>
  <si>
    <t>郵送申込件数</t>
  </si>
  <si>
    <t>総枚数</t>
  </si>
  <si>
    <t>内児文館枚数</t>
  </si>
  <si>
    <t>件数</t>
  </si>
  <si>
    <t>サービス種別</t>
    <rPh sb="4" eb="6">
      <t>シュベツ</t>
    </rPh>
    <phoneticPr fontId="2"/>
  </si>
  <si>
    <t>件数</t>
    <rPh sb="0" eb="2">
      <t>ケンスウ</t>
    </rPh>
    <phoneticPr fontId="2"/>
  </si>
  <si>
    <t>レファレンス</t>
  </si>
  <si>
    <t>貸出</t>
  </si>
  <si>
    <t>複写</t>
  </si>
  <si>
    <t>全申込件数</t>
  </si>
  <si>
    <t>講演等</t>
  </si>
  <si>
    <t>音楽会・演劇等</t>
  </si>
  <si>
    <t>合計（回数）</t>
  </si>
  <si>
    <t>合計（人数）</t>
  </si>
  <si>
    <t>講座・研修等</t>
  </si>
  <si>
    <t>総利用人数</t>
  </si>
  <si>
    <t>自治体名</t>
  </si>
  <si>
    <t>貸出冊数</t>
  </si>
  <si>
    <t>人口比</t>
  </si>
  <si>
    <t>堺市</t>
  </si>
  <si>
    <t>高石市</t>
  </si>
  <si>
    <t>泉大津市</t>
  </si>
  <si>
    <t>忠岡町</t>
  </si>
  <si>
    <t>岸和田市</t>
  </si>
  <si>
    <t>和泉市</t>
  </si>
  <si>
    <t>富田林市</t>
  </si>
  <si>
    <t>大阪狭山市</t>
  </si>
  <si>
    <t>河内長野市</t>
  </si>
  <si>
    <t>千早赤阪村</t>
  </si>
  <si>
    <t>河南町</t>
  </si>
  <si>
    <t>太子町</t>
  </si>
  <si>
    <t>東大阪市</t>
  </si>
  <si>
    <t>松原市</t>
  </si>
  <si>
    <t>羽曳野市</t>
  </si>
  <si>
    <t>藤井寺市</t>
  </si>
  <si>
    <t>柏原市</t>
  </si>
  <si>
    <t>八尾市</t>
  </si>
  <si>
    <t>豊中市</t>
  </si>
  <si>
    <t>箕面市</t>
  </si>
  <si>
    <t>池田市</t>
  </si>
  <si>
    <t>豊能町</t>
  </si>
  <si>
    <t>能勢町</t>
  </si>
  <si>
    <t>貝塚市</t>
  </si>
  <si>
    <t>熊取町</t>
  </si>
  <si>
    <t>泉佐野市</t>
  </si>
  <si>
    <t>田尻町</t>
  </si>
  <si>
    <t>泉南市</t>
  </si>
  <si>
    <t>岬町</t>
  </si>
  <si>
    <t>阪南市</t>
  </si>
  <si>
    <t>門真市</t>
  </si>
  <si>
    <t>寝屋川市</t>
  </si>
  <si>
    <t>交野市</t>
  </si>
  <si>
    <t>四條畷市</t>
  </si>
  <si>
    <t>大東市</t>
  </si>
  <si>
    <t>守口市</t>
  </si>
  <si>
    <t>摂津市</t>
  </si>
  <si>
    <t>吹田市</t>
  </si>
  <si>
    <t>茨木市</t>
  </si>
  <si>
    <t>枚方市</t>
  </si>
  <si>
    <t>高槻市</t>
  </si>
  <si>
    <t>島本町</t>
  </si>
  <si>
    <t>郵送貸出冊数</t>
  </si>
  <si>
    <t>※ 協力貸出とは機関・団体等への貸出</t>
    <phoneticPr fontId="2"/>
  </si>
  <si>
    <t>個人貸出</t>
  </si>
  <si>
    <t>タイトル数</t>
  </si>
  <si>
    <t>巻数</t>
  </si>
  <si>
    <t>借受貸出</t>
  </si>
  <si>
    <t>指導時間数</t>
  </si>
  <si>
    <t>利用時間数</t>
  </si>
  <si>
    <t>合計時間数</t>
  </si>
  <si>
    <t>入室者数</t>
  </si>
  <si>
    <t>保育所</t>
  </si>
  <si>
    <t>幼稚園</t>
  </si>
  <si>
    <t>小学校</t>
  </si>
  <si>
    <t>図書</t>
  </si>
  <si>
    <t>日本語</t>
  </si>
  <si>
    <t>マンガ</t>
  </si>
  <si>
    <t>外国語</t>
  </si>
  <si>
    <t>ＡＶ資料</t>
  </si>
  <si>
    <t>総計</t>
  </si>
  <si>
    <t xml:space="preserve">その他ポスター・チラシ等（登録外）     </t>
  </si>
  <si>
    <t>国内</t>
  </si>
  <si>
    <t>海外</t>
  </si>
  <si>
    <t>人数</t>
    <rPh sb="0" eb="2">
      <t>ニンズウ</t>
    </rPh>
    <phoneticPr fontId="2"/>
  </si>
  <si>
    <t>図書館関係</t>
  </si>
  <si>
    <t>行政機関</t>
  </si>
  <si>
    <t>学校生徒</t>
  </si>
  <si>
    <t>参加人数</t>
  </si>
  <si>
    <t>約700</t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</si>
  <si>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中之島図書館と共通データ</t>
    </r>
  </si>
  <si>
    <t>※1　静的ページ（htmlなど）のアクセス数</t>
    <phoneticPr fontId="2"/>
  </si>
  <si>
    <t>おおさかeコレクション</t>
  </si>
  <si>
    <t>閲覧室</t>
    <rPh sb="0" eb="3">
      <t>エツランシツ</t>
    </rPh>
    <phoneticPr fontId="2"/>
  </si>
  <si>
    <t>閲覧室以外</t>
    <rPh sb="0" eb="3">
      <t>エツランシツ</t>
    </rPh>
    <rPh sb="3" eb="5">
      <t>イガイ</t>
    </rPh>
    <phoneticPr fontId="2"/>
  </si>
  <si>
    <t>*</t>
  </si>
  <si>
    <t>新規貸出登録グループ数</t>
    <phoneticPr fontId="2"/>
  </si>
  <si>
    <t>YA展示コーナー</t>
    <rPh sb="2" eb="4">
      <t>テンジ</t>
    </rPh>
    <phoneticPr fontId="2"/>
  </si>
  <si>
    <t>定期刊行物</t>
    <rPh sb="0" eb="2">
      <t>テイキ</t>
    </rPh>
    <rPh sb="2" eb="5">
      <t>カンコウブツ</t>
    </rPh>
    <phoneticPr fontId="2"/>
  </si>
  <si>
    <t>指定管理者委託料</t>
    <phoneticPr fontId="2"/>
  </si>
  <si>
    <t>図書業務委託料（市場化テスト）</t>
    <phoneticPr fontId="2"/>
  </si>
  <si>
    <t>合計</t>
    <phoneticPr fontId="2"/>
  </si>
  <si>
    <t>(単位：千円)</t>
    <phoneticPr fontId="2"/>
  </si>
  <si>
    <t>会議室</t>
    <phoneticPr fontId="2"/>
  </si>
  <si>
    <t>(p.4)建物面積・床面積内訳</t>
    <phoneticPr fontId="2"/>
  </si>
  <si>
    <t>床面積　　　　</t>
    <phoneticPr fontId="2"/>
  </si>
  <si>
    <t>カフェ</t>
    <phoneticPr fontId="2"/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</si>
  <si>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2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</si>
  <si>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2"/>
  </si>
  <si>
    <t>展示コーナー</t>
    <rPh sb="0" eb="2">
      <t>テンジ</t>
    </rPh>
    <phoneticPr fontId="2"/>
  </si>
  <si>
    <t>※ 窓口・OPAC（館内）は開館日数、WEBは365日がそれぞれ母数となるため、合計の一日平均は算出せず。</t>
    <phoneticPr fontId="2"/>
  </si>
  <si>
    <t>※「文書」は、郵送、FAXの合計。文書は開館日数、WEBは365日がそれぞれ母数となるため、合計の一日平均は算出せず。</t>
    <rPh sb="17" eb="19">
      <t>ブンショ</t>
    </rPh>
    <phoneticPr fontId="2"/>
  </si>
  <si>
    <t>生涯学習等</t>
    <rPh sb="0" eb="2">
      <t>ショウガイ</t>
    </rPh>
    <rPh sb="2" eb="4">
      <t>ガクシュウ</t>
    </rPh>
    <phoneticPr fontId="2"/>
  </si>
  <si>
    <t>当館提供コンテンツの利用状況</t>
    <rPh sb="2" eb="4">
      <t>テイキョウ</t>
    </rPh>
    <phoneticPr fontId="2"/>
  </si>
  <si>
    <t>※蔵書点検により、5月は4日間の閉室期間あり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2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</si>
  <si>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2"/>
  </si>
  <si>
    <t>参加
人数</t>
    <rPh sb="0" eb="2">
      <t>サンカ</t>
    </rPh>
    <rPh sb="3" eb="5">
      <t>ニンズウ</t>
    </rPh>
    <phoneticPr fontId="2"/>
  </si>
  <si>
    <t>書庫探検ツアー
（図書館へ行こうDAY）</t>
    <phoneticPr fontId="2"/>
  </si>
  <si>
    <t>平成30年3月31日現在</t>
    <phoneticPr fontId="2"/>
  </si>
  <si>
    <t>※ 中之島図書館と共通データ／1月28日・29日は法定点検、2月27日・28日はサーバ障害によりアクセス数不明、その他保守による利用不可の時間あり</t>
    <rPh sb="31" eb="32">
      <t>ツキ</t>
    </rPh>
    <rPh sb="34" eb="35">
      <t>ヒ</t>
    </rPh>
    <rPh sb="38" eb="39">
      <t>ヒ</t>
    </rPh>
    <rPh sb="43" eb="45">
      <t>ショウガイ</t>
    </rPh>
    <rPh sb="52" eb="53">
      <t>スウ</t>
    </rPh>
    <rPh sb="53" eb="55">
      <t>フメイ</t>
    </rPh>
    <rPh sb="58" eb="59">
      <t>タ</t>
    </rPh>
    <phoneticPr fontId="2"/>
  </si>
  <si>
    <t>※ 中之島図書館と共通データ／1月28日・29日は法定点検、2月27日・28日はサーバ障害によりアクセス数不明、その他保守による利用不可の時間あり</t>
    <phoneticPr fontId="2"/>
  </si>
  <si>
    <t>※ 協力貸出、高等学校図書館、府域市町村読書会への貸出、府外図書館等への貸出の合計</t>
    <phoneticPr fontId="2"/>
  </si>
  <si>
    <t>月平均</t>
    <phoneticPr fontId="2"/>
  </si>
  <si>
    <t>合計</t>
    <phoneticPr fontId="2"/>
  </si>
  <si>
    <t>展示用セット　　　　　　</t>
    <phoneticPr fontId="2"/>
  </si>
  <si>
    <t>アジア絵本貸出セット　　</t>
    <phoneticPr fontId="2"/>
  </si>
  <si>
    <r>
      <t>貸出冊数計</t>
    </r>
    <r>
      <rPr>
        <sz val="10.5"/>
        <color rgb="FF000000"/>
        <rFont val="Century"/>
        <family val="1"/>
      </rPr>
      <t/>
    </r>
    <phoneticPr fontId="2"/>
  </si>
  <si>
    <t>貸出セット数計</t>
    <phoneticPr fontId="2"/>
  </si>
  <si>
    <t>貸出団体数(延べ)</t>
    <phoneticPr fontId="2"/>
  </si>
  <si>
    <t>児童書</t>
    <phoneticPr fontId="2"/>
  </si>
  <si>
    <t>3　社会科学</t>
    <phoneticPr fontId="2"/>
  </si>
  <si>
    <t>一般書</t>
    <phoneticPr fontId="2"/>
  </si>
  <si>
    <t>構成比(％)</t>
    <phoneticPr fontId="2"/>
  </si>
  <si>
    <t>計(冊)</t>
    <phoneticPr fontId="2"/>
  </si>
  <si>
    <t>洋書(冊)</t>
    <phoneticPr fontId="2"/>
  </si>
  <si>
    <t>和書(冊)</t>
    <phoneticPr fontId="2"/>
  </si>
  <si>
    <t>　　　　　　　　　　　　区分
分類(NDC）</t>
    <phoneticPr fontId="2"/>
  </si>
  <si>
    <t>平成30年3月31日現在</t>
    <phoneticPr fontId="2"/>
  </si>
  <si>
    <t>マイクロフィッシュ</t>
    <phoneticPr fontId="2"/>
  </si>
  <si>
    <t>マイクロフィルム</t>
    <phoneticPr fontId="2"/>
  </si>
  <si>
    <t>マイクロ資料</t>
    <phoneticPr fontId="2"/>
  </si>
  <si>
    <t>フロッピーディスク</t>
    <phoneticPr fontId="2"/>
  </si>
  <si>
    <t>電子媒体</t>
    <phoneticPr fontId="2"/>
  </si>
  <si>
    <t>カセットテープ</t>
    <phoneticPr fontId="2"/>
  </si>
  <si>
    <t>ビデオテープ</t>
    <phoneticPr fontId="2"/>
  </si>
  <si>
    <t>29年度
受入点数</t>
    <phoneticPr fontId="2"/>
  </si>
  <si>
    <t>平成30年3月31日現在</t>
    <phoneticPr fontId="2"/>
  </si>
  <si>
    <t>※</t>
    <phoneticPr fontId="2"/>
  </si>
  <si>
    <t>WEB</t>
    <phoneticPr fontId="2"/>
  </si>
  <si>
    <t>WEB申込件数</t>
    <phoneticPr fontId="2"/>
  </si>
  <si>
    <t>※ 総枚数は，館内複写の枚数と郵送・WEB申込枚数の総計</t>
    <phoneticPr fontId="2"/>
  </si>
  <si>
    <t>(p.11)他館からの資料借受（冊数）</t>
    <phoneticPr fontId="2"/>
  </si>
  <si>
    <t>郵送貸出件数</t>
    <phoneticPr fontId="2"/>
  </si>
  <si>
    <t>一日平均</t>
    <phoneticPr fontId="2"/>
  </si>
  <si>
    <t>＊ 1月28日・29日は法定点検、2月27日・28日はサーバ障害によりアクセス数不明、その他保守による利用不可の時間あり</t>
    <phoneticPr fontId="2"/>
  </si>
  <si>
    <t>11,701点</t>
  </si>
  <si>
    <t xml:space="preserve">   5,459点</t>
  </si>
  <si>
    <t xml:space="preserve">  6,242点</t>
  </si>
  <si>
    <t>％</t>
    <phoneticPr fontId="2"/>
  </si>
  <si>
    <t>-</t>
    <phoneticPr fontId="2"/>
  </si>
  <si>
    <t>7(室)</t>
    <phoneticPr fontId="2"/>
  </si>
  <si>
    <t>10(室)</t>
    <phoneticPr fontId="2"/>
  </si>
  <si>
    <t>室名</t>
    <phoneticPr fontId="2"/>
  </si>
  <si>
    <t>データ提供数（追加）</t>
    <phoneticPr fontId="2"/>
  </si>
  <si>
    <t>計</t>
    <rPh sb="0" eb="1">
      <t>ケイ</t>
    </rPh>
    <phoneticPr fontId="2"/>
  </si>
  <si>
    <t>(「大阪府の推計人口 平成29年10月1日現在」による）</t>
    <rPh sb="20" eb="21">
      <t>ヒ</t>
    </rPh>
    <phoneticPr fontId="2"/>
  </si>
  <si>
    <r>
      <t>(p.3）平成</t>
    </r>
    <r>
      <rPr>
        <b/>
        <sz val="14"/>
        <rFont val="ＭＳ Ｐゴシック"/>
        <family val="3"/>
        <charset val="128"/>
        <scheme val="major"/>
      </rPr>
      <t>30</t>
    </r>
    <r>
      <rPr>
        <b/>
        <sz val="14"/>
        <color theme="1"/>
        <rFont val="ＭＳ Ｐゴシック"/>
        <family val="3"/>
        <charset val="128"/>
        <scheme val="major"/>
      </rPr>
      <t>年度当初予算</t>
    </r>
    <rPh sb="5" eb="7">
      <t>ヘイセイ</t>
    </rPh>
    <phoneticPr fontId="2"/>
  </si>
  <si>
    <t>カフェ</t>
    <phoneticPr fontId="2"/>
  </si>
  <si>
    <t>食堂</t>
    <rPh sb="0" eb="2">
      <t>ショクドウ</t>
    </rPh>
    <phoneticPr fontId="2"/>
  </si>
  <si>
    <t>和装書等</t>
    <rPh sb="0" eb="2">
      <t>ワソウ</t>
    </rPh>
    <rPh sb="2" eb="3">
      <t>ショ</t>
    </rPh>
    <rPh sb="3" eb="4">
      <t>トウ</t>
    </rPh>
    <phoneticPr fontId="2"/>
  </si>
  <si>
    <t>平成30年3月31日現在</t>
    <phoneticPr fontId="2"/>
  </si>
  <si>
    <t>購入</t>
    <rPh sb="0" eb="2">
      <t>コウニュウ</t>
    </rPh>
    <phoneticPr fontId="2"/>
  </si>
  <si>
    <t>寄贈</t>
    <rPh sb="0" eb="2">
      <t>キソウ</t>
    </rPh>
    <phoneticPr fontId="2"/>
  </si>
  <si>
    <t>※その他</t>
    <rPh sb="3" eb="4">
      <t>タ</t>
    </rPh>
    <phoneticPr fontId="2"/>
  </si>
  <si>
    <t>※その他：登録換、分類換、合本雑誌等</t>
    <rPh sb="3" eb="4">
      <t>タ</t>
    </rPh>
    <rPh sb="5" eb="7">
      <t>トウロク</t>
    </rPh>
    <rPh sb="7" eb="8">
      <t>カ</t>
    </rPh>
    <rPh sb="9" eb="11">
      <t>ブンルイ</t>
    </rPh>
    <rPh sb="11" eb="12">
      <t>カ</t>
    </rPh>
    <rPh sb="13" eb="15">
      <t>ガッポン</t>
    </rPh>
    <rPh sb="15" eb="17">
      <t>ザッシ</t>
    </rPh>
    <rPh sb="17" eb="18">
      <t>トウ</t>
    </rPh>
    <phoneticPr fontId="2"/>
  </si>
  <si>
    <t>一日平均</t>
    <rPh sb="0" eb="2">
      <t>イチニチ</t>
    </rPh>
    <rPh sb="2" eb="4">
      <t>ヘイキン</t>
    </rPh>
    <phoneticPr fontId="2"/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</si>
  <si>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</si>
  <si>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</si>
  <si>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</si>
  <si>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(p.8)音響・映像資料等</t>
    <phoneticPr fontId="2"/>
  </si>
  <si>
    <t>(p.8)図書受入点数における購入・寄贈等の割合（平成29年度）</t>
    <rPh sb="5" eb="7">
      <t>トショ</t>
    </rPh>
    <rPh sb="7" eb="9">
      <t>ウケイレ</t>
    </rPh>
    <rPh sb="9" eb="11">
      <t>テンスウ</t>
    </rPh>
    <rPh sb="15" eb="17">
      <t>コウニュウ</t>
    </rPh>
    <rPh sb="18" eb="20">
      <t>キソウ</t>
    </rPh>
    <rPh sb="20" eb="21">
      <t>トウ</t>
    </rPh>
    <rPh sb="22" eb="24">
      <t>ワリアイ</t>
    </rPh>
    <phoneticPr fontId="2"/>
  </si>
  <si>
    <t>(p.8)図書受入統計（平成29年度）</t>
    <phoneticPr fontId="2"/>
  </si>
  <si>
    <t>(p.8)図書所蔵統計</t>
    <rPh sb="7" eb="9">
      <t>ショゾウ</t>
    </rPh>
    <rPh sb="9" eb="11">
      <t>トウケイ</t>
    </rPh>
    <phoneticPr fontId="2"/>
  </si>
  <si>
    <t>(p.6)閲覧室等の状況</t>
    <phoneticPr fontId="2"/>
  </si>
  <si>
    <t>(p.28)利用者登録　</t>
    <phoneticPr fontId="2"/>
  </si>
  <si>
    <r>
      <t>(p.28)</t>
    </r>
    <r>
      <rPr>
        <b/>
        <sz val="14"/>
        <color rgb="FF000000"/>
        <rFont val="ＭＳ Ｐゴシック"/>
        <family val="3"/>
        <charset val="128"/>
        <scheme val="major"/>
      </rPr>
      <t>有効登録者の内訳</t>
    </r>
    <phoneticPr fontId="2"/>
  </si>
  <si>
    <t>(p.28)個人貸出・書庫出納冊数　</t>
    <phoneticPr fontId="2"/>
  </si>
  <si>
    <t>書庫出納
(中央図書館)</t>
    <rPh sb="6" eb="8">
      <t>チュウオウ</t>
    </rPh>
    <rPh sb="8" eb="11">
      <t>トショカン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</si>
  <si>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</si>
  <si>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（両館合計）</t>
    <rPh sb="6" eb="8">
      <t>リョウカン</t>
    </rPh>
    <rPh sb="8" eb="10">
      <t>ゴウケイ</t>
    </rPh>
    <phoneticPr fontId="2"/>
  </si>
  <si>
    <t>(p.28)団体貸出</t>
    <phoneticPr fontId="2"/>
  </si>
  <si>
    <t>(p.29)予約件数</t>
    <phoneticPr fontId="2"/>
  </si>
  <si>
    <r>
      <t>(p.29)ホームページアクセス状況</t>
    </r>
    <r>
      <rPr>
        <sz val="8.5"/>
        <color rgb="FF000000"/>
        <rFont val="ＭＳ 明朝"/>
        <family val="1"/>
        <charset val="128"/>
      </rPr>
      <t/>
    </r>
    <phoneticPr fontId="2"/>
  </si>
  <si>
    <t>携帯(児童文学館）</t>
    <rPh sb="3" eb="5">
      <t>ジドウ</t>
    </rPh>
    <rPh sb="5" eb="7">
      <t>ブンガク</t>
    </rPh>
    <rPh sb="7" eb="8">
      <t>カン</t>
    </rPh>
    <phoneticPr fontId="2"/>
  </si>
  <si>
    <t>横断</t>
    <phoneticPr fontId="2"/>
  </si>
  <si>
    <t>全ページ※１</t>
    <phoneticPr fontId="2"/>
  </si>
  <si>
    <t>WEB（児童文学館）</t>
    <rPh sb="4" eb="6">
      <t>ジドウ</t>
    </rPh>
    <rPh sb="6" eb="8">
      <t>ブンガク</t>
    </rPh>
    <rPh sb="8" eb="9">
      <t>カン</t>
    </rPh>
    <phoneticPr fontId="2"/>
  </si>
  <si>
    <t>(p.29)「利用者のページ」アクセス数</t>
    <phoneticPr fontId="2"/>
  </si>
  <si>
    <r>
      <t>(p.29)レファレンス件数</t>
    </r>
    <r>
      <rPr>
        <sz val="8.5"/>
        <color rgb="FF000000"/>
        <rFont val="ＭＳ 明朝"/>
        <family val="1"/>
        <charset val="128"/>
      </rPr>
      <t/>
    </r>
    <phoneticPr fontId="2"/>
  </si>
  <si>
    <r>
      <t>(p.28)複写</t>
    </r>
    <r>
      <rPr>
        <sz val="8.5"/>
        <color rgb="FF000000"/>
        <rFont val="ＭＳ 明朝"/>
        <family val="1"/>
        <charset val="128"/>
      </rPr>
      <t/>
    </r>
    <phoneticPr fontId="2"/>
  </si>
  <si>
    <t>(p.29)データベース利用件数</t>
    <phoneticPr fontId="2"/>
  </si>
  <si>
    <t>(p.28)政策立案支援サービス</t>
    <phoneticPr fontId="2"/>
  </si>
  <si>
    <t>(p.29)無線LAN利用</t>
    <phoneticPr fontId="2"/>
  </si>
  <si>
    <t>(p.29)ホール・会議室の利用</t>
    <phoneticPr fontId="2"/>
  </si>
  <si>
    <t>(p.13)協力貸出（冊数）</t>
    <phoneticPr fontId="2"/>
  </si>
  <si>
    <t>(p.13)貸出セット</t>
    <rPh sb="6" eb="8">
      <t>カシダシ</t>
    </rPh>
    <phoneticPr fontId="2"/>
  </si>
  <si>
    <t>(p.13)自治体別貸出冊数</t>
    <phoneticPr fontId="2"/>
  </si>
  <si>
    <r>
      <t>＊ 数値は国立国会図書館からの提供データによる。平成26年1月24日よりサービス参加。平成</t>
    </r>
    <r>
      <rPr>
        <sz val="9"/>
        <color rgb="FF0070C0"/>
        <rFont val="ＭＳ Ｐゴシック"/>
        <family val="3"/>
        <charset val="128"/>
        <scheme val="major"/>
      </rPr>
      <t>30</t>
    </r>
    <r>
      <rPr>
        <sz val="9"/>
        <color rgb="FF000000"/>
        <rFont val="ＭＳ Ｐゴシック"/>
        <family val="3"/>
        <charset val="128"/>
        <scheme val="major"/>
      </rPr>
      <t>年3月末時点でのデータ提供総数は</t>
    </r>
    <r>
      <rPr>
        <sz val="9"/>
        <rFont val="ＭＳ Ｐゴシック"/>
        <family val="3"/>
        <charset val="128"/>
        <scheme val="major"/>
      </rPr>
      <t>390</t>
    </r>
    <r>
      <rPr>
        <sz val="9"/>
        <color rgb="FF000000"/>
        <rFont val="ＭＳ Ｐゴシック"/>
        <family val="3"/>
        <charset val="128"/>
        <scheme val="major"/>
      </rPr>
      <t>件。</t>
    </r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ヘイセイ</t>
    </rPh>
    <rPh sb="47" eb="48">
      <t>ネン</t>
    </rPh>
    <rPh sb="49" eb="51">
      <t>ガツマツ</t>
    </rPh>
    <rPh sb="51" eb="53">
      <t>ジテン</t>
    </rPh>
    <rPh sb="58" eb="60">
      <t>テイキョウ</t>
    </rPh>
    <rPh sb="60" eb="62">
      <t>ソウスウ</t>
    </rPh>
    <rPh sb="66" eb="67">
      <t>ケン</t>
    </rPh>
    <phoneticPr fontId="2"/>
  </si>
  <si>
    <t>(p.14)利用者支援パソコンの利用</t>
    <phoneticPr fontId="2"/>
  </si>
  <si>
    <t>(p.14)対面朗読サービス</t>
    <phoneticPr fontId="2"/>
  </si>
  <si>
    <t>(p.14)身体障がい者向け郵送貸出</t>
    <phoneticPr fontId="2"/>
  </si>
  <si>
    <t>(p.14)録音図書等の貸出</t>
    <phoneticPr fontId="2"/>
  </si>
  <si>
    <t>(p.14)国立国会図書館視覚障害者等用データ送信サービスへのデータ提供及び利用状況</t>
    <phoneticPr fontId="2"/>
  </si>
  <si>
    <t>(p.15)こども資料室入室者数</t>
    <phoneticPr fontId="2"/>
  </si>
  <si>
    <t>(p.15)こども資料室見学・調べ学習などの参加人数</t>
    <phoneticPr fontId="2"/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</si>
  <si>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2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</si>
  <si>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2"/>
  </si>
  <si>
    <t>(p.16)国際児童文学館　Web-OPAC検索回数</t>
    <phoneticPr fontId="2"/>
  </si>
  <si>
    <t>(p.17)国際児童文学館　平成29年度受入統計</t>
    <phoneticPr fontId="2"/>
  </si>
  <si>
    <t>平成29年度受入点数</t>
    <phoneticPr fontId="2"/>
  </si>
  <si>
    <t>(p.17)国際児童文学館平成29年度受入点数における購入・寄贈の割合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ヘイセイ</t>
    </rPh>
    <rPh sb="17" eb="19">
      <t>ネンド</t>
    </rPh>
    <rPh sb="19" eb="21">
      <t>ウケイレ</t>
    </rPh>
    <rPh sb="21" eb="23">
      <t>テンスウ</t>
    </rPh>
    <rPh sb="27" eb="29">
      <t>コウニュウ</t>
    </rPh>
    <rPh sb="30" eb="32">
      <t>キソウ</t>
    </rPh>
    <rPh sb="33" eb="35">
      <t>ワリアイ</t>
    </rPh>
    <phoneticPr fontId="2"/>
  </si>
  <si>
    <t>(p.27)見学視察</t>
    <phoneticPr fontId="2"/>
  </si>
  <si>
    <t>夕暮れの図書館見学
（図書館へ行こうDAY）</t>
    <rPh sb="0" eb="2">
      <t>ユウグ</t>
    </rPh>
    <rPh sb="4" eb="7">
      <t>トショカン</t>
    </rPh>
    <rPh sb="7" eb="9">
      <t>ケンガク</t>
    </rPh>
    <phoneticPr fontId="2"/>
  </si>
  <si>
    <t>(p.27)地下書庫見学ツアー</t>
    <phoneticPr fontId="2"/>
  </si>
  <si>
    <t>(p.28)開館日数・入館者</t>
    <phoneticPr fontId="2"/>
  </si>
  <si>
    <t>(p.13)シャトル便による搬送（冊数）</t>
    <phoneticPr fontId="2"/>
  </si>
  <si>
    <t>(p.13)他館からのレファレンス（件数）</t>
    <rPh sb="6" eb="8">
      <t>タカン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</si>
</sst>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0.0%"/>
    <numFmt numFmtId="178" formatCode="0_ "/>
    <numFmt numFmtId="179" formatCode="0_);[Red]\(0\)"/>
    <numFmt numFmtId="180" formatCode="#,##0_ "/>
    <numFmt numFmtId="181" formatCode="#,##0_);[Red]\(#,##0\)"/>
  </numFmts>
  <fonts count="4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rgb="FF000000"/>
      <name val="Century"/>
      <family val="1"/>
    </font>
    <font>
      <sz val="8.5"/>
      <color rgb="FF000000"/>
      <name val="ＭＳ 明朝"/>
      <family val="1"/>
      <charset val="128"/>
    </font>
    <font>
      <b/>
      <sz val="14"/>
      <color rgb="FF000000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2"/>
      <color rgb="FF000000"/>
      <name val="ＭＳ Ｐゴシック"/>
      <family val="3"/>
      <charset val="128"/>
      <scheme val="major"/>
    </font>
    <font>
      <sz val="8.5"/>
      <color rgb="FF00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  <font>
      <b/>
      <sz val="10"/>
      <color rgb="FF000000"/>
      <name val="ＭＳ Ｐゴシック"/>
      <family val="3"/>
      <charset val="128"/>
      <scheme val="major"/>
    </font>
    <font>
      <b/>
      <sz val="18"/>
      <color rgb="FF000000"/>
      <name val="ＭＳ Ｐゴシック"/>
      <family val="3"/>
      <charset val="128"/>
      <scheme val="maj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9"/>
      <color rgb="FF0070C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1"/>
      <color rgb="FF000000"/>
      <name val="ＭＳ 明朝"/>
      <family val="1"/>
      <charset val="128"/>
    </font>
    <font>
      <sz val="8"/>
      <color rgb="FF000000"/>
      <name val="ＭＳ Ｐゴシック"/>
      <family val="3"/>
      <charset val="128"/>
      <scheme val="major"/>
    </font>
    <font>
      <sz val="8.5"/>
      <name val="ＭＳ Ｐゴシック"/>
      <family val="3"/>
      <charset val="128"/>
      <scheme val="major"/>
    </font>
    <font>
      <sz val="10.5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91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justify" vertical="center"/>
    </xf>
    <xf numFmtId="0" fontId="11" fillId="0" borderId="10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0" borderId="31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right" vertical="center" wrapText="1"/>
    </xf>
    <xf numFmtId="0" fontId="12" fillId="0" borderId="0" xfId="0" applyFont="1">
      <alignment vertical="center"/>
    </xf>
    <xf numFmtId="0" fontId="7" fillId="0" borderId="10" xfId="0" applyFont="1" applyBorder="1">
      <alignment vertical="center"/>
    </xf>
    <xf numFmtId="0" fontId="7" fillId="0" borderId="53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5" fillId="0" borderId="0" xfId="0" applyFont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7" fillId="0" borderId="22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7" fillId="0" borderId="11" xfId="0" applyFont="1" applyBorder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/>
    </xf>
    <xf numFmtId="0" fontId="8" fillId="0" borderId="35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" fontId="8" fillId="0" borderId="43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3" fontId="8" fillId="0" borderId="26" xfId="0" applyNumberFormat="1" applyFont="1" applyBorder="1" applyAlignment="1">
      <alignment horizontal="righ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22" xfId="0" applyFont="1" applyBorder="1" applyAlignment="1">
      <alignment vertical="center" wrapText="1"/>
    </xf>
    <xf numFmtId="0" fontId="8" fillId="0" borderId="33" xfId="0" applyFont="1" applyBorder="1" applyAlignment="1">
      <alignment horizontal="justify" vertical="center" wrapText="1"/>
    </xf>
    <xf numFmtId="0" fontId="9" fillId="0" borderId="0" xfId="0" applyFont="1">
      <alignment vertical="center"/>
    </xf>
    <xf numFmtId="0" fontId="8" fillId="0" borderId="1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0" borderId="35" xfId="0" applyFont="1" applyBorder="1" applyAlignment="1">
      <alignment horizontal="justify" vertical="center" wrapText="1"/>
    </xf>
    <xf numFmtId="0" fontId="8" fillId="0" borderId="36" xfId="0" applyFont="1" applyBorder="1" applyAlignment="1">
      <alignment horizontal="justify" vertical="center" wrapText="1"/>
    </xf>
    <xf numFmtId="0" fontId="8" fillId="0" borderId="3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3" fillId="0" borderId="0" xfId="0" applyFont="1" applyAlignment="1">
      <alignment horizontal="justify" vertical="center"/>
    </xf>
    <xf numFmtId="0" fontId="26" fillId="0" borderId="31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4" xfId="0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7" fillId="0" borderId="0" xfId="0" applyFont="1">
      <alignment vertical="center"/>
    </xf>
    <xf numFmtId="0" fontId="14" fillId="0" borderId="0" xfId="0" applyFont="1" applyFill="1" applyAlignment="1">
      <alignment vertical="center" wrapText="1"/>
    </xf>
    <xf numFmtId="0" fontId="7" fillId="0" borderId="0" xfId="0" applyFont="1" applyFill="1">
      <alignment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justify" vertical="center" wrapText="1"/>
    </xf>
    <xf numFmtId="3" fontId="30" fillId="0" borderId="14" xfId="0" applyNumberFormat="1" applyFont="1" applyBorder="1" applyAlignment="1">
      <alignment horizontal="right" vertical="center" wrapText="1"/>
    </xf>
    <xf numFmtId="0" fontId="30" fillId="0" borderId="15" xfId="0" applyFont="1" applyBorder="1" applyAlignment="1">
      <alignment horizontal="justify" vertical="center" wrapText="1"/>
    </xf>
    <xf numFmtId="3" fontId="30" fillId="0" borderId="16" xfId="0" applyNumberFormat="1" applyFont="1" applyBorder="1" applyAlignment="1">
      <alignment horizontal="right" vertical="center" wrapText="1"/>
    </xf>
    <xf numFmtId="0" fontId="30" fillId="0" borderId="81" xfId="0" applyFont="1" applyBorder="1" applyAlignment="1">
      <alignment horizontal="justify" vertical="center" wrapText="1"/>
    </xf>
    <xf numFmtId="0" fontId="30" fillId="0" borderId="17" xfId="0" applyFont="1" applyBorder="1" applyAlignment="1">
      <alignment horizontal="justify" vertical="center" wrapText="1"/>
    </xf>
    <xf numFmtId="3" fontId="30" fillId="0" borderId="18" xfId="0" applyNumberFormat="1" applyFont="1" applyBorder="1" applyAlignment="1">
      <alignment horizontal="right" vertical="center" wrapText="1"/>
    </xf>
    <xf numFmtId="3" fontId="30" fillId="0" borderId="5" xfId="0" applyNumberFormat="1" applyFont="1" applyBorder="1" applyAlignment="1">
      <alignment horizontal="right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24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27" xfId="0" applyFont="1" applyBorder="1" applyAlignment="1">
      <alignment horizontal="right" vertical="center" wrapText="1"/>
    </xf>
    <xf numFmtId="3" fontId="30" fillId="0" borderId="28" xfId="0" applyNumberFormat="1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center" wrapText="1"/>
    </xf>
    <xf numFmtId="0" fontId="30" fillId="0" borderId="28" xfId="0" applyFont="1" applyFill="1" applyBorder="1" applyAlignment="1">
      <alignment horizontal="righ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right" vertical="center" wrapText="1"/>
    </xf>
    <xf numFmtId="0" fontId="30" fillId="0" borderId="30" xfId="0" applyFont="1" applyBorder="1" applyAlignment="1">
      <alignment horizontal="right" vertical="center" wrapText="1"/>
    </xf>
    <xf numFmtId="0" fontId="30" fillId="0" borderId="31" xfId="0" applyFont="1" applyFill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right" vertical="center" wrapText="1"/>
    </xf>
    <xf numFmtId="3" fontId="30" fillId="0" borderId="42" xfId="0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3" fontId="31" fillId="0" borderId="33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right" vertical="center" wrapText="1"/>
    </xf>
    <xf numFmtId="0" fontId="30" fillId="0" borderId="28" xfId="0" applyFont="1" applyBorder="1" applyAlignment="1">
      <alignment horizontal="right" vertical="center" wrapText="1"/>
    </xf>
    <xf numFmtId="0" fontId="30" fillId="0" borderId="34" xfId="0" applyFont="1" applyBorder="1" applyAlignment="1">
      <alignment horizontal="right" vertical="center" wrapText="1"/>
    </xf>
    <xf numFmtId="3" fontId="30" fillId="0" borderId="17" xfId="0" applyNumberFormat="1" applyFont="1" applyBorder="1" applyAlignment="1">
      <alignment horizontal="right" vertical="center" wrapText="1"/>
    </xf>
    <xf numFmtId="0" fontId="30" fillId="0" borderId="42" xfId="0" applyFont="1" applyBorder="1" applyAlignment="1">
      <alignment horizontal="right" vertical="center" wrapText="1"/>
    </xf>
    <xf numFmtId="0" fontId="30" fillId="0" borderId="43" xfId="0" applyFont="1" applyBorder="1" applyAlignment="1">
      <alignment horizontal="right" vertical="center" wrapText="1"/>
    </xf>
    <xf numFmtId="3" fontId="30" fillId="0" borderId="35" xfId="0" applyNumberFormat="1" applyFont="1" applyBorder="1" applyAlignment="1">
      <alignment horizontal="right" vertical="center" wrapText="1"/>
    </xf>
    <xf numFmtId="0" fontId="30" fillId="0" borderId="0" xfId="0" applyFont="1">
      <alignment vertical="center"/>
    </xf>
    <xf numFmtId="3" fontId="30" fillId="0" borderId="36" xfId="0" applyNumberFormat="1" applyFont="1" applyBorder="1" applyAlignment="1">
      <alignment horizontal="right" vertical="center" wrapText="1"/>
    </xf>
    <xf numFmtId="3" fontId="30" fillId="0" borderId="37" xfId="0" applyNumberFormat="1" applyFont="1" applyBorder="1" applyAlignment="1">
      <alignment horizontal="right" vertical="center" wrapText="1"/>
    </xf>
    <xf numFmtId="3" fontId="30" fillId="0" borderId="9" xfId="0" applyNumberFormat="1" applyFont="1" applyBorder="1" applyAlignment="1">
      <alignment horizontal="right" vertical="center" wrapText="1"/>
    </xf>
    <xf numFmtId="0" fontId="30" fillId="0" borderId="4" xfId="0" applyFont="1" applyBorder="1" applyAlignment="1">
      <alignment horizontal="center" vertical="center" wrapText="1"/>
    </xf>
    <xf numFmtId="3" fontId="31" fillId="0" borderId="35" xfId="0" applyNumberFormat="1" applyFont="1" applyBorder="1" applyAlignment="1">
      <alignment horizontal="right" vertical="center" wrapText="1"/>
    </xf>
    <xf numFmtId="3" fontId="31" fillId="0" borderId="36" xfId="0" applyNumberFormat="1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 wrapText="1"/>
    </xf>
    <xf numFmtId="0" fontId="31" fillId="0" borderId="37" xfId="0" applyFont="1" applyBorder="1" applyAlignment="1">
      <alignment horizontal="right" vertical="center" wrapText="1"/>
    </xf>
    <xf numFmtId="0" fontId="32" fillId="0" borderId="13" xfId="0" applyNumberFormat="1" applyFont="1" applyFill="1" applyBorder="1" applyAlignment="1">
      <alignment horizontal="right" vertical="center" wrapText="1"/>
    </xf>
    <xf numFmtId="0" fontId="32" fillId="0" borderId="15" xfId="0" applyNumberFormat="1" applyFont="1" applyBorder="1" applyAlignment="1">
      <alignment horizontal="right" vertical="center" wrapText="1"/>
    </xf>
    <xf numFmtId="0" fontId="32" fillId="0" borderId="81" xfId="0" applyNumberFormat="1" applyFont="1" applyBorder="1" applyAlignment="1">
      <alignment horizontal="right" vertical="center" wrapText="1"/>
    </xf>
    <xf numFmtId="0" fontId="7" fillId="0" borderId="0" xfId="0" applyNumberFormat="1" applyFont="1">
      <alignment vertical="center"/>
    </xf>
    <xf numFmtId="0" fontId="7" fillId="0" borderId="4" xfId="0" applyNumberFormat="1" applyFont="1" applyBorder="1" applyAlignment="1">
      <alignment horizontal="center" vertical="center" wrapText="1"/>
    </xf>
    <xf numFmtId="0" fontId="32" fillId="0" borderId="13" xfId="0" applyNumberFormat="1" applyFont="1" applyBorder="1" applyAlignment="1">
      <alignment horizontal="right" vertical="center" wrapText="1"/>
    </xf>
    <xf numFmtId="0" fontId="32" fillId="0" borderId="17" xfId="0" applyNumberFormat="1" applyFont="1" applyBorder="1" applyAlignment="1">
      <alignment horizontal="right" vertical="center" wrapText="1"/>
    </xf>
    <xf numFmtId="176" fontId="32" fillId="0" borderId="10" xfId="0" applyNumberFormat="1" applyFont="1" applyBorder="1" applyAlignment="1">
      <alignment horizontal="right" vertical="center" wrapText="1"/>
    </xf>
    <xf numFmtId="176" fontId="32" fillId="0" borderId="15" xfId="0" applyNumberFormat="1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71" xfId="0" applyNumberFormat="1" applyFont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62" xfId="0" applyNumberFormat="1" applyFont="1" applyBorder="1" applyAlignment="1">
      <alignment horizontal="right" vertical="center" wrapText="1"/>
    </xf>
    <xf numFmtId="3" fontId="7" fillId="0" borderId="15" xfId="0" applyNumberFormat="1" applyFont="1" applyBorder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" fontId="32" fillId="0" borderId="78" xfId="0" applyNumberFormat="1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3" fontId="32" fillId="0" borderId="10" xfId="0" applyNumberFormat="1" applyFont="1" applyBorder="1" applyAlignment="1">
      <alignment horizontal="right" vertical="center" wrapText="1"/>
    </xf>
    <xf numFmtId="3" fontId="32" fillId="0" borderId="3" xfId="0" applyNumberFormat="1" applyFont="1" applyBorder="1" applyAlignment="1">
      <alignment horizontal="right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88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7" fontId="30" fillId="0" borderId="0" xfId="2" applyNumberFormat="1" applyFont="1">
      <alignment vertical="center"/>
    </xf>
    <xf numFmtId="3" fontId="7" fillId="0" borderId="0" xfId="0" applyNumberFormat="1" applyFont="1">
      <alignment vertical="center"/>
    </xf>
    <xf numFmtId="0" fontId="30" fillId="2" borderId="14" xfId="0" applyFont="1" applyFill="1" applyBorder="1" applyAlignment="1">
      <alignment horizontal="right" vertical="center" wrapText="1"/>
    </xf>
    <xf numFmtId="0" fontId="30" fillId="2" borderId="16" xfId="0" applyFont="1" applyFill="1" applyBorder="1" applyAlignment="1">
      <alignment horizontal="right" vertical="center" wrapText="1"/>
    </xf>
    <xf numFmtId="0" fontId="30" fillId="2" borderId="18" xfId="0" applyFont="1" applyFill="1" applyBorder="1" applyAlignment="1">
      <alignment horizontal="right" vertical="center" wrapText="1"/>
    </xf>
    <xf numFmtId="0" fontId="30" fillId="2" borderId="5" xfId="0" applyFont="1" applyFill="1" applyBorder="1" applyAlignment="1">
      <alignment horizontal="right" vertical="center" wrapText="1"/>
    </xf>
    <xf numFmtId="1" fontId="32" fillId="0" borderId="17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right" vertical="center" wrapText="1"/>
    </xf>
    <xf numFmtId="177" fontId="35" fillId="0" borderId="5" xfId="0" applyNumberFormat="1" applyFont="1" applyFill="1" applyBorder="1" applyAlignment="1">
      <alignment horizontal="right" vertical="center" wrapText="1"/>
    </xf>
    <xf numFmtId="3" fontId="34" fillId="0" borderId="43" xfId="0" applyNumberFormat="1" applyFont="1" applyFill="1" applyBorder="1" applyAlignment="1">
      <alignment horizontal="right" vertical="center" wrapText="1"/>
    </xf>
    <xf numFmtId="3" fontId="34" fillId="0" borderId="42" xfId="0" applyNumberFormat="1" applyFont="1" applyFill="1" applyBorder="1" applyAlignment="1">
      <alignment horizontal="right" vertical="center" wrapText="1"/>
    </xf>
    <xf numFmtId="3" fontId="34" fillId="0" borderId="41" xfId="0" applyNumberFormat="1" applyFont="1" applyFill="1" applyBorder="1" applyAlignment="1">
      <alignment horizontal="right" vertical="center" wrapText="1"/>
    </xf>
    <xf numFmtId="177" fontId="34" fillId="0" borderId="5" xfId="0" applyNumberFormat="1" applyFont="1" applyFill="1" applyBorder="1" applyAlignment="1">
      <alignment horizontal="right" vertical="center" wrapText="1"/>
    </xf>
    <xf numFmtId="177" fontId="34" fillId="0" borderId="16" xfId="0" applyNumberFormat="1" applyFont="1" applyFill="1" applyBorder="1" applyAlignment="1">
      <alignment horizontal="right" vertical="center" wrapText="1"/>
    </xf>
    <xf numFmtId="3" fontId="34" fillId="0" borderId="31" xfId="0" applyNumberFormat="1" applyFont="1" applyFill="1" applyBorder="1" applyAlignment="1">
      <alignment horizontal="right" vertical="center" wrapText="1"/>
    </xf>
    <xf numFmtId="0" fontId="34" fillId="0" borderId="30" xfId="0" applyFont="1" applyFill="1" applyBorder="1" applyAlignment="1">
      <alignment horizontal="right" vertical="center" wrapText="1"/>
    </xf>
    <xf numFmtId="3" fontId="34" fillId="0" borderId="29" xfId="0" applyNumberFormat="1" applyFont="1" applyFill="1" applyBorder="1" applyAlignment="1">
      <alignment horizontal="right" vertical="center" wrapText="1"/>
    </xf>
    <xf numFmtId="3" fontId="34" fillId="0" borderId="28" xfId="0" applyNumberFormat="1" applyFont="1" applyFill="1" applyBorder="1" applyAlignment="1">
      <alignment horizontal="right" vertical="center" wrapText="1"/>
    </xf>
    <xf numFmtId="3" fontId="34" fillId="0" borderId="20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Fill="1" applyBorder="1" applyAlignment="1">
      <alignment horizontal="right" vertical="center" wrapText="1"/>
    </xf>
    <xf numFmtId="177" fontId="34" fillId="0" borderId="14" xfId="0" applyNumberFormat="1" applyFont="1" applyFill="1" applyBorder="1" applyAlignment="1">
      <alignment horizontal="right" vertical="center" wrapText="1"/>
    </xf>
    <xf numFmtId="3" fontId="34" fillId="0" borderId="26" xfId="0" applyNumberFormat="1" applyFont="1" applyFill="1" applyBorder="1" applyAlignment="1">
      <alignment horizontal="right" vertical="center" wrapText="1"/>
    </xf>
    <xf numFmtId="3" fontId="34" fillId="0" borderId="25" xfId="0" applyNumberFormat="1" applyFont="1" applyFill="1" applyBorder="1" applyAlignment="1">
      <alignment horizontal="right" vertical="center" wrapText="1"/>
    </xf>
    <xf numFmtId="3" fontId="34" fillId="0" borderId="24" xfId="0" applyNumberFormat="1" applyFont="1" applyFill="1" applyBorder="1" applyAlignment="1">
      <alignment horizontal="right" vertical="center" wrapText="1"/>
    </xf>
    <xf numFmtId="177" fontId="34" fillId="0" borderId="18" xfId="0" applyNumberFormat="1" applyFont="1" applyFill="1" applyBorder="1" applyAlignment="1">
      <alignment horizontal="right" vertical="center" wrapText="1"/>
    </xf>
    <xf numFmtId="3" fontId="34" fillId="0" borderId="30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3" fontId="34" fillId="0" borderId="5" xfId="0" applyNumberFormat="1" applyFont="1" applyBorder="1" applyAlignment="1">
      <alignment horizontal="right" vertical="center" wrapText="1"/>
    </xf>
    <xf numFmtId="3" fontId="34" fillId="0" borderId="43" xfId="0" applyNumberFormat="1" applyFont="1" applyBorder="1" applyAlignment="1">
      <alignment horizontal="right" vertical="center" wrapText="1"/>
    </xf>
    <xf numFmtId="3" fontId="34" fillId="0" borderId="41" xfId="0" applyNumberFormat="1" applyFont="1" applyBorder="1" applyAlignment="1">
      <alignment horizontal="right" vertical="center" wrapText="1"/>
    </xf>
    <xf numFmtId="3" fontId="34" fillId="0" borderId="18" xfId="0" applyNumberFormat="1" applyFont="1" applyBorder="1" applyAlignment="1">
      <alignment horizontal="right" vertical="center" wrapText="1"/>
    </xf>
    <xf numFmtId="0" fontId="34" fillId="0" borderId="31" xfId="0" applyFont="1" applyBorder="1" applyAlignment="1">
      <alignment horizontal="right" vertical="center" wrapText="1"/>
    </xf>
    <xf numFmtId="3" fontId="34" fillId="0" borderId="29" xfId="0" applyNumberFormat="1" applyFont="1" applyBorder="1" applyAlignment="1">
      <alignment horizontal="right" vertical="center" wrapText="1"/>
    </xf>
    <xf numFmtId="3" fontId="34" fillId="0" borderId="14" xfId="0" applyNumberFormat="1" applyFont="1" applyBorder="1" applyAlignment="1">
      <alignment horizontal="right" vertical="center" wrapText="1"/>
    </xf>
    <xf numFmtId="3" fontId="34" fillId="0" borderId="26" xfId="0" applyNumberFormat="1" applyFont="1" applyBorder="1" applyAlignment="1">
      <alignment horizontal="right" vertical="center" wrapText="1"/>
    </xf>
    <xf numFmtId="3" fontId="34" fillId="0" borderId="24" xfId="0" applyNumberFormat="1" applyFont="1" applyBorder="1" applyAlignment="1">
      <alignment horizontal="right" vertical="center" wrapText="1"/>
    </xf>
    <xf numFmtId="0" fontId="34" fillId="0" borderId="6" xfId="0" applyFont="1" applyBorder="1" applyAlignment="1">
      <alignment horizontal="right" vertical="center" wrapText="1"/>
    </xf>
    <xf numFmtId="0" fontId="34" fillId="2" borderId="18" xfId="0" applyFont="1" applyFill="1" applyBorder="1" applyAlignment="1">
      <alignment horizontal="right" vertical="center" wrapText="1"/>
    </xf>
    <xf numFmtId="0" fontId="34" fillId="2" borderId="17" xfId="0" applyFont="1" applyFill="1" applyBorder="1" applyAlignment="1">
      <alignment horizontal="right" vertical="center" wrapText="1"/>
    </xf>
    <xf numFmtId="3" fontId="34" fillId="2" borderId="16" xfId="0" applyNumberFormat="1" applyFont="1" applyFill="1" applyBorder="1" applyAlignment="1">
      <alignment horizontal="right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16" xfId="0" applyFont="1" applyFill="1" applyBorder="1" applyAlignment="1">
      <alignment horizontal="right" vertical="center" wrapText="1"/>
    </xf>
    <xf numFmtId="0" fontId="34" fillId="0" borderId="14" xfId="0" applyFont="1" applyBorder="1" applyAlignment="1">
      <alignment horizontal="right" vertical="center" wrapText="1"/>
    </xf>
    <xf numFmtId="0" fontId="34" fillId="0" borderId="13" xfId="0" applyFont="1" applyBorder="1" applyAlignment="1">
      <alignment horizontal="right" vertical="center" wrapText="1"/>
    </xf>
    <xf numFmtId="180" fontId="7" fillId="0" borderId="0" xfId="0" applyNumberFormat="1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37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0" fillId="0" borderId="20" xfId="0" applyFont="1" applyFill="1" applyBorder="1" applyAlignment="1">
      <alignment horizontal="right" vertical="center" wrapText="1"/>
    </xf>
    <xf numFmtId="0" fontId="30" fillId="0" borderId="27" xfId="0" applyFont="1" applyFill="1" applyBorder="1" applyAlignment="1">
      <alignment horizontal="right" vertical="center" wrapText="1"/>
    </xf>
    <xf numFmtId="3" fontId="30" fillId="0" borderId="20" xfId="0" applyNumberFormat="1" applyFont="1" applyFill="1" applyBorder="1" applyAlignment="1">
      <alignment horizontal="right" vertical="center" wrapText="1"/>
    </xf>
    <xf numFmtId="3" fontId="30" fillId="0" borderId="25" xfId="0" applyNumberFormat="1" applyFont="1" applyFill="1" applyBorder="1" applyAlignment="1">
      <alignment horizontal="right" vertical="center" wrapText="1"/>
    </xf>
    <xf numFmtId="0" fontId="30" fillId="0" borderId="24" xfId="0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3" fontId="30" fillId="0" borderId="82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3" fontId="30" fillId="0" borderId="26" xfId="0" applyNumberFormat="1" applyFont="1" applyFill="1" applyBorder="1" applyAlignment="1">
      <alignment horizontal="right" vertical="center" wrapText="1"/>
    </xf>
    <xf numFmtId="3" fontId="30" fillId="2" borderId="28" xfId="0" applyNumberFormat="1" applyFont="1" applyFill="1" applyBorder="1" applyAlignment="1">
      <alignment horizontal="right" vertical="center" wrapText="1"/>
    </xf>
    <xf numFmtId="3" fontId="30" fillId="0" borderId="43" xfId="0" applyNumberFormat="1" applyFont="1" applyFill="1" applyBorder="1" applyAlignment="1">
      <alignment horizontal="right" vertical="center" wrapText="1"/>
    </xf>
    <xf numFmtId="3" fontId="34" fillId="0" borderId="27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3" fontId="38" fillId="0" borderId="38" xfId="0" applyNumberFormat="1" applyFont="1" applyBorder="1" applyAlignment="1">
      <alignment horizontal="right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177" fontId="8" fillId="0" borderId="43" xfId="2" applyNumberFormat="1" applyFont="1" applyBorder="1" applyAlignment="1">
      <alignment horizontal="center" vertical="center" wrapText="1"/>
    </xf>
    <xf numFmtId="177" fontId="8" fillId="0" borderId="26" xfId="2" applyNumberFormat="1" applyFont="1" applyBorder="1" applyAlignment="1">
      <alignment horizontal="center" vertical="center" wrapText="1"/>
    </xf>
    <xf numFmtId="177" fontId="8" fillId="0" borderId="28" xfId="2" applyNumberFormat="1" applyFont="1" applyBorder="1" applyAlignment="1">
      <alignment horizontal="center" vertical="center" wrapText="1"/>
    </xf>
    <xf numFmtId="177" fontId="8" fillId="0" borderId="31" xfId="2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right" vertical="center" wrapText="1"/>
    </xf>
    <xf numFmtId="3" fontId="31" fillId="0" borderId="20" xfId="0" applyNumberFormat="1" applyFont="1" applyFill="1" applyBorder="1" applyAlignment="1">
      <alignment horizontal="right" vertical="center" wrapText="1"/>
    </xf>
    <xf numFmtId="0" fontId="31" fillId="0" borderId="75" xfId="0" applyFont="1" applyBorder="1" applyAlignment="1">
      <alignment horizontal="right" vertical="center" wrapText="1"/>
    </xf>
    <xf numFmtId="3" fontId="31" fillId="0" borderId="75" xfId="0" applyNumberFormat="1" applyFont="1" applyBorder="1" applyAlignment="1">
      <alignment horizontal="right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3" fontId="30" fillId="0" borderId="15" xfId="0" applyNumberFormat="1" applyFont="1" applyBorder="1" applyAlignment="1">
      <alignment horizontal="right" vertical="center" wrapText="1"/>
    </xf>
    <xf numFmtId="3" fontId="30" fillId="0" borderId="75" xfId="0" applyNumberFormat="1" applyFont="1" applyBorder="1" applyAlignment="1">
      <alignment vertical="center" wrapText="1"/>
    </xf>
    <xf numFmtId="3" fontId="30" fillId="0" borderId="20" xfId="0" applyNumberFormat="1" applyFont="1" applyBorder="1" applyAlignment="1">
      <alignment vertical="center" wrapText="1"/>
    </xf>
    <xf numFmtId="3" fontId="30" fillId="0" borderId="33" xfId="0" applyNumberFormat="1" applyFont="1" applyBorder="1" applyAlignment="1">
      <alignment vertical="center" wrapText="1"/>
    </xf>
    <xf numFmtId="3" fontId="30" fillId="0" borderId="15" xfId="0" applyNumberFormat="1" applyFont="1" applyBorder="1" applyAlignment="1">
      <alignment vertical="center" wrapText="1"/>
    </xf>
    <xf numFmtId="180" fontId="7" fillId="0" borderId="75" xfId="0" applyNumberFormat="1" applyFont="1" applyBorder="1" applyAlignment="1">
      <alignment vertical="center" wrapText="1"/>
    </xf>
    <xf numFmtId="180" fontId="7" fillId="0" borderId="20" xfId="0" applyNumberFormat="1" applyFont="1" applyBorder="1" applyAlignment="1">
      <alignment vertical="center" wrapText="1"/>
    </xf>
    <xf numFmtId="180" fontId="7" fillId="0" borderId="33" xfId="0" applyNumberFormat="1" applyFont="1" applyBorder="1" applyAlignment="1">
      <alignment vertical="center" wrapText="1"/>
    </xf>
    <xf numFmtId="180" fontId="7" fillId="0" borderId="15" xfId="0" applyNumberFormat="1" applyFont="1" applyBorder="1" applyAlignment="1">
      <alignment vertical="center" wrapText="1"/>
    </xf>
    <xf numFmtId="180" fontId="7" fillId="0" borderId="29" xfId="0" applyNumberFormat="1" applyFont="1" applyBorder="1" applyAlignment="1">
      <alignment vertical="center" wrapText="1"/>
    </xf>
    <xf numFmtId="180" fontId="7" fillId="0" borderId="30" xfId="0" applyNumberFormat="1" applyFont="1" applyBorder="1" applyAlignment="1">
      <alignment vertical="center" wrapText="1"/>
    </xf>
    <xf numFmtId="180" fontId="7" fillId="0" borderId="34" xfId="0" applyNumberFormat="1" applyFont="1" applyBorder="1" applyAlignment="1">
      <alignment vertical="center" wrapText="1"/>
    </xf>
    <xf numFmtId="180" fontId="7" fillId="0" borderId="17" xfId="0" applyNumberFormat="1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90" xfId="0" applyNumberFormat="1" applyFont="1" applyFill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92" xfId="0" applyNumberFormat="1" applyFont="1" applyBorder="1">
      <alignment vertical="center"/>
    </xf>
    <xf numFmtId="3" fontId="7" fillId="0" borderId="93" xfId="0" applyNumberFormat="1" applyFont="1" applyBorder="1">
      <alignment vertical="center"/>
    </xf>
    <xf numFmtId="3" fontId="7" fillId="0" borderId="94" xfId="0" applyNumberFormat="1" applyFont="1" applyBorder="1">
      <alignment vertical="center"/>
    </xf>
    <xf numFmtId="3" fontId="7" fillId="0" borderId="95" xfId="0" applyNumberFormat="1" applyFont="1" applyBorder="1">
      <alignment vertical="center"/>
    </xf>
    <xf numFmtId="3" fontId="7" fillId="0" borderId="96" xfId="0" applyNumberFormat="1" applyFont="1" applyBorder="1">
      <alignment vertical="center"/>
    </xf>
    <xf numFmtId="3" fontId="30" fillId="0" borderId="56" xfId="0" applyNumberFormat="1" applyFont="1" applyBorder="1" applyAlignment="1">
      <alignment horizontal="right" vertical="center" wrapText="1"/>
    </xf>
    <xf numFmtId="3" fontId="30" fillId="0" borderId="84" xfId="0" applyNumberFormat="1" applyFont="1" applyBorder="1" applyAlignment="1">
      <alignment horizontal="right" vertical="center" wrapText="1"/>
    </xf>
    <xf numFmtId="3" fontId="30" fillId="0" borderId="87" xfId="0" applyNumberFormat="1" applyFont="1" applyBorder="1" applyAlignment="1">
      <alignment horizontal="right" vertical="center" wrapText="1"/>
    </xf>
    <xf numFmtId="3" fontId="30" fillId="0" borderId="81" xfId="0" applyNumberFormat="1" applyFont="1" applyBorder="1" applyAlignment="1">
      <alignment horizontal="right" vertical="center" wrapText="1"/>
    </xf>
    <xf numFmtId="0" fontId="30" fillId="0" borderId="91" xfId="0" applyFont="1" applyBorder="1" applyAlignment="1">
      <alignment horizontal="right" vertical="center" wrapText="1"/>
    </xf>
    <xf numFmtId="3" fontId="30" fillId="0" borderId="41" xfId="0" applyNumberFormat="1" applyFont="1" applyBorder="1" applyAlignment="1">
      <alignment horizontal="right" vertical="center" wrapText="1"/>
    </xf>
    <xf numFmtId="3" fontId="30" fillId="0" borderId="43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 wrapText="1"/>
    </xf>
    <xf numFmtId="3" fontId="30" fillId="0" borderId="13" xfId="0" applyNumberFormat="1" applyFont="1" applyBorder="1" applyAlignment="1">
      <alignment horizontal="right" vertical="center" wrapText="1"/>
    </xf>
    <xf numFmtId="0" fontId="30" fillId="2" borderId="20" xfId="0" applyFont="1" applyFill="1" applyBorder="1" applyAlignment="1">
      <alignment horizontal="right" vertical="center" wrapText="1"/>
    </xf>
    <xf numFmtId="0" fontId="30" fillId="2" borderId="28" xfId="0" applyFont="1" applyFill="1" applyBorder="1" applyAlignment="1">
      <alignment horizontal="right" vertical="center" wrapText="1"/>
    </xf>
    <xf numFmtId="3" fontId="30" fillId="2" borderId="20" xfId="0" applyNumberFormat="1" applyFont="1" applyFill="1" applyBorder="1" applyAlignment="1">
      <alignment horizontal="right" vertical="center" wrapText="1"/>
    </xf>
    <xf numFmtId="0" fontId="30" fillId="2" borderId="30" xfId="0" applyFont="1" applyFill="1" applyBorder="1" applyAlignment="1">
      <alignment horizontal="right" vertical="center" wrapText="1"/>
    </xf>
    <xf numFmtId="0" fontId="30" fillId="2" borderId="31" xfId="0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right" vertical="center" wrapText="1"/>
    </xf>
    <xf numFmtId="3" fontId="30" fillId="0" borderId="24" xfId="0" applyNumberFormat="1" applyFont="1" applyFill="1" applyBorder="1" applyAlignment="1">
      <alignment horizontal="right" vertical="center" wrapText="1"/>
    </xf>
    <xf numFmtId="3" fontId="30" fillId="0" borderId="13" xfId="0" applyNumberFormat="1" applyFont="1" applyFill="1" applyBorder="1" applyAlignment="1">
      <alignment horizontal="right" vertical="center" wrapText="1"/>
    </xf>
    <xf numFmtId="178" fontId="30" fillId="0" borderId="13" xfId="0" applyNumberFormat="1" applyFont="1" applyFill="1" applyBorder="1" applyAlignment="1">
      <alignment horizontal="right" vertical="center" wrapText="1"/>
    </xf>
    <xf numFmtId="3" fontId="30" fillId="0" borderId="15" xfId="0" applyNumberFormat="1" applyFont="1" applyFill="1" applyBorder="1" applyAlignment="1">
      <alignment horizontal="right" vertical="center" wrapText="1"/>
    </xf>
    <xf numFmtId="178" fontId="30" fillId="0" borderId="15" xfId="0" applyNumberFormat="1" applyFont="1" applyFill="1" applyBorder="1" applyAlignment="1">
      <alignment horizontal="right" vertical="center" wrapText="1"/>
    </xf>
    <xf numFmtId="3" fontId="30" fillId="0" borderId="27" xfId="0" applyNumberFormat="1" applyFont="1" applyFill="1" applyBorder="1" applyAlignment="1">
      <alignment horizontal="right" vertical="center" wrapText="1"/>
    </xf>
    <xf numFmtId="0" fontId="30" fillId="0" borderId="29" xfId="0" applyFont="1" applyFill="1" applyBorder="1" applyAlignment="1">
      <alignment horizontal="right" vertical="center" wrapText="1"/>
    </xf>
    <xf numFmtId="0" fontId="30" fillId="0" borderId="30" xfId="0" applyFont="1" applyFill="1" applyBorder="1" applyAlignment="1">
      <alignment horizontal="right" vertical="center" wrapText="1"/>
    </xf>
    <xf numFmtId="3" fontId="30" fillId="0" borderId="17" xfId="0" applyNumberFormat="1" applyFont="1" applyFill="1" applyBorder="1" applyAlignment="1">
      <alignment horizontal="right" vertical="center" wrapText="1"/>
    </xf>
    <xf numFmtId="178" fontId="30" fillId="0" borderId="81" xfId="0" applyNumberFormat="1" applyFont="1" applyFill="1" applyBorder="1" applyAlignment="1">
      <alignment horizontal="right" vertical="center" wrapText="1"/>
    </xf>
    <xf numFmtId="3" fontId="30" fillId="0" borderId="41" xfId="0" applyNumberFormat="1" applyFont="1" applyFill="1" applyBorder="1" applyAlignment="1">
      <alignment horizontal="right" vertical="center" wrapText="1"/>
    </xf>
    <xf numFmtId="3" fontId="30" fillId="0" borderId="10" xfId="0" applyNumberFormat="1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right" vertical="center" wrapText="1"/>
    </xf>
    <xf numFmtId="3" fontId="30" fillId="0" borderId="80" xfId="0" applyNumberFormat="1" applyFont="1" applyFill="1" applyBorder="1" applyAlignment="1">
      <alignment horizontal="right" vertical="center" wrapText="1"/>
    </xf>
    <xf numFmtId="3" fontId="30" fillId="0" borderId="79" xfId="0" applyNumberFormat="1" applyFont="1" applyFill="1" applyBorder="1" applyAlignment="1">
      <alignment horizontal="right" vertical="center" wrapText="1"/>
    </xf>
    <xf numFmtId="3" fontId="30" fillId="0" borderId="86" xfId="0" applyNumberFormat="1" applyFont="1" applyFill="1" applyBorder="1" applyAlignment="1">
      <alignment horizontal="right" vertical="center" wrapText="1"/>
    </xf>
    <xf numFmtId="3" fontId="30" fillId="0" borderId="78" xfId="0" applyNumberFormat="1" applyFont="1" applyFill="1" applyBorder="1" applyAlignment="1">
      <alignment horizontal="right" vertical="center" wrapText="1"/>
    </xf>
    <xf numFmtId="178" fontId="30" fillId="0" borderId="85" xfId="0" applyNumberFormat="1" applyFont="1" applyFill="1" applyBorder="1" applyAlignment="1">
      <alignment horizontal="right" vertical="center" wrapText="1"/>
    </xf>
    <xf numFmtId="3" fontId="30" fillId="0" borderId="75" xfId="0" applyNumberFormat="1" applyFont="1" applyFill="1" applyBorder="1" applyAlignment="1">
      <alignment horizontal="right" vertical="center" wrapText="1"/>
    </xf>
    <xf numFmtId="3" fontId="30" fillId="0" borderId="33" xfId="0" applyNumberFormat="1" applyFont="1" applyFill="1" applyBorder="1" applyAlignment="1">
      <alignment horizontal="right" vertical="center" wrapText="1"/>
    </xf>
    <xf numFmtId="178" fontId="30" fillId="0" borderId="16" xfId="0" applyNumberFormat="1" applyFont="1" applyFill="1" applyBorder="1" applyAlignment="1">
      <alignment horizontal="right" vertical="center" wrapText="1"/>
    </xf>
    <xf numFmtId="0" fontId="30" fillId="0" borderId="75" xfId="0" applyFont="1" applyFill="1" applyBorder="1" applyAlignment="1">
      <alignment horizontal="right" vertical="center" wrapText="1"/>
    </xf>
    <xf numFmtId="0" fontId="30" fillId="0" borderId="33" xfId="0" applyFont="1" applyFill="1" applyBorder="1" applyAlignment="1">
      <alignment horizontal="right" vertical="center" wrapText="1"/>
    </xf>
    <xf numFmtId="0" fontId="30" fillId="0" borderId="77" xfId="0" applyFont="1" applyFill="1" applyBorder="1" applyAlignment="1">
      <alignment horizontal="right" vertical="center" wrapText="1"/>
    </xf>
    <xf numFmtId="0" fontId="30" fillId="0" borderId="84" xfId="0" applyFont="1" applyFill="1" applyBorder="1" applyAlignment="1">
      <alignment horizontal="right" vertical="center" wrapText="1"/>
    </xf>
    <xf numFmtId="0" fontId="30" fillId="0" borderId="87" xfId="0" applyFont="1" applyFill="1" applyBorder="1" applyAlignment="1">
      <alignment horizontal="right" vertical="center" wrapText="1"/>
    </xf>
    <xf numFmtId="178" fontId="30" fillId="0" borderId="83" xfId="0" applyNumberFormat="1" applyFont="1" applyFill="1" applyBorder="1" applyAlignment="1">
      <alignment horizontal="right" vertical="center" wrapText="1"/>
    </xf>
    <xf numFmtId="3" fontId="30" fillId="0" borderId="72" xfId="0" applyNumberFormat="1" applyFont="1" applyFill="1" applyBorder="1" applyAlignment="1">
      <alignment horizontal="right" vertical="center" wrapText="1"/>
    </xf>
    <xf numFmtId="3" fontId="30" fillId="0" borderId="52" xfId="0" applyNumberFormat="1" applyFont="1" applyFill="1" applyBorder="1" applyAlignment="1">
      <alignment horizontal="right" vertical="center" wrapText="1"/>
    </xf>
    <xf numFmtId="3" fontId="30" fillId="0" borderId="58" xfId="0" applyNumberFormat="1" applyFont="1" applyFill="1" applyBorder="1" applyAlignment="1">
      <alignment horizontal="right" vertical="center" wrapText="1"/>
    </xf>
    <xf numFmtId="178" fontId="30" fillId="0" borderId="3" xfId="0" applyNumberFormat="1" applyFont="1" applyFill="1" applyBorder="1" applyAlignment="1">
      <alignment horizontal="right" vertical="center" wrapText="1"/>
    </xf>
    <xf numFmtId="0" fontId="30" fillId="2" borderId="24" xfId="0" applyFont="1" applyFill="1" applyBorder="1" applyAlignment="1">
      <alignment horizontal="right" vertical="center" wrapText="1"/>
    </xf>
    <xf numFmtId="0" fontId="30" fillId="2" borderId="25" xfId="0" applyFont="1" applyFill="1" applyBorder="1" applyAlignment="1">
      <alignment horizontal="right" vertical="center" wrapText="1"/>
    </xf>
    <xf numFmtId="0" fontId="30" fillId="2" borderId="26" xfId="0" applyFont="1" applyFill="1" applyBorder="1" applyAlignment="1">
      <alignment horizontal="right" vertical="center" wrapText="1"/>
    </xf>
    <xf numFmtId="179" fontId="30" fillId="0" borderId="14" xfId="0" applyNumberFormat="1" applyFont="1" applyBorder="1" applyAlignment="1">
      <alignment horizontal="right" vertical="center" wrapText="1"/>
    </xf>
    <xf numFmtId="0" fontId="30" fillId="2" borderId="27" xfId="0" applyFont="1" applyFill="1" applyBorder="1" applyAlignment="1">
      <alignment horizontal="right" vertical="center" wrapText="1"/>
    </xf>
    <xf numFmtId="179" fontId="30" fillId="0" borderId="16" xfId="0" applyNumberFormat="1" applyFont="1" applyBorder="1" applyAlignment="1">
      <alignment horizontal="right" vertical="center" wrapText="1"/>
    </xf>
    <xf numFmtId="3" fontId="30" fillId="2" borderId="27" xfId="0" applyNumberFormat="1" applyFont="1" applyFill="1" applyBorder="1" applyAlignment="1">
      <alignment horizontal="right" vertical="center" wrapText="1"/>
    </xf>
    <xf numFmtId="181" fontId="30" fillId="0" borderId="16" xfId="0" applyNumberFormat="1" applyFont="1" applyBorder="1" applyAlignment="1">
      <alignment horizontal="right" vertical="center" wrapText="1"/>
    </xf>
    <xf numFmtId="180" fontId="31" fillId="2" borderId="29" xfId="0" applyNumberFormat="1" applyFont="1" applyFill="1" applyBorder="1" applyAlignment="1"/>
    <xf numFmtId="180" fontId="31" fillId="2" borderId="30" xfId="0" applyNumberFormat="1" applyFont="1" applyFill="1" applyBorder="1" applyAlignment="1"/>
    <xf numFmtId="180" fontId="31" fillId="2" borderId="31" xfId="0" applyNumberFormat="1" applyFont="1" applyFill="1" applyBorder="1" applyAlignment="1"/>
    <xf numFmtId="179" fontId="30" fillId="0" borderId="18" xfId="0" applyNumberFormat="1" applyFont="1" applyBorder="1" applyAlignment="1">
      <alignment horizontal="right" vertical="center" wrapText="1"/>
    </xf>
    <xf numFmtId="0" fontId="30" fillId="2" borderId="29" xfId="0" applyFont="1" applyFill="1" applyBorder="1" applyAlignment="1">
      <alignment horizontal="right" vertical="center" wrapText="1"/>
    </xf>
    <xf numFmtId="0" fontId="30" fillId="0" borderId="18" xfId="0" applyFont="1" applyBorder="1" applyAlignment="1">
      <alignment horizontal="right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right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2" borderId="57" xfId="0" applyFont="1" applyFill="1" applyBorder="1" applyAlignment="1">
      <alignment horizontal="right" vertical="center" wrapText="1"/>
    </xf>
    <xf numFmtId="0" fontId="30" fillId="0" borderId="53" xfId="0" applyFont="1" applyFill="1" applyBorder="1" applyAlignment="1">
      <alignment horizontal="right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right" vertical="center" wrapText="1"/>
    </xf>
    <xf numFmtId="0" fontId="30" fillId="2" borderId="0" xfId="0" applyFont="1" applyFill="1">
      <alignment vertical="center"/>
    </xf>
    <xf numFmtId="3" fontId="30" fillId="2" borderId="41" xfId="0" applyNumberFormat="1" applyFont="1" applyFill="1" applyBorder="1" applyAlignment="1">
      <alignment horizontal="right" vertical="center" wrapText="1"/>
    </xf>
    <xf numFmtId="3" fontId="30" fillId="2" borderId="42" xfId="0" applyNumberFormat="1" applyFont="1" applyFill="1" applyBorder="1" applyAlignment="1">
      <alignment horizontal="right" vertical="center" wrapText="1"/>
    </xf>
    <xf numFmtId="3" fontId="30" fillId="2" borderId="43" xfId="0" applyNumberFormat="1" applyFont="1" applyFill="1" applyBorder="1" applyAlignment="1">
      <alignment horizontal="right" vertical="center" wrapText="1"/>
    </xf>
    <xf numFmtId="0" fontId="30" fillId="0" borderId="3" xfId="0" applyFont="1" applyBorder="1" applyAlignment="1">
      <alignment horizontal="right" vertical="center" wrapText="1"/>
    </xf>
    <xf numFmtId="0" fontId="30" fillId="0" borderId="6" xfId="0" applyFont="1" applyBorder="1" applyAlignment="1">
      <alignment horizontal="right" vertical="center" wrapText="1"/>
    </xf>
    <xf numFmtId="3" fontId="30" fillId="0" borderId="6" xfId="0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3" fontId="30" fillId="0" borderId="42" xfId="0" applyNumberFormat="1" applyFont="1" applyFill="1" applyBorder="1" applyAlignment="1">
      <alignment horizontal="right" vertical="center" wrapText="1"/>
    </xf>
    <xf numFmtId="3" fontId="30" fillId="0" borderId="5" xfId="0" applyNumberFormat="1" applyFont="1" applyFill="1" applyBorder="1" applyAlignment="1">
      <alignment horizontal="right" vertical="center" wrapText="1"/>
    </xf>
    <xf numFmtId="181" fontId="30" fillId="0" borderId="5" xfId="0" applyNumberFormat="1" applyFont="1" applyFill="1" applyBorder="1" applyAlignment="1">
      <alignment horizontal="right" vertical="center" wrapText="1"/>
    </xf>
    <xf numFmtId="0" fontId="30" fillId="0" borderId="41" xfId="0" applyFont="1" applyFill="1" applyBorder="1" applyAlignment="1">
      <alignment horizontal="right" vertical="center" wrapText="1"/>
    </xf>
    <xf numFmtId="0" fontId="30" fillId="0" borderId="42" xfId="0" applyFont="1" applyFill="1" applyBorder="1" applyAlignment="1">
      <alignment horizontal="right" vertical="center" wrapText="1"/>
    </xf>
    <xf numFmtId="0" fontId="30" fillId="0" borderId="43" xfId="0" applyFont="1" applyFill="1" applyBorder="1" applyAlignment="1">
      <alignment horizontal="right" vertical="center" wrapText="1"/>
    </xf>
    <xf numFmtId="0" fontId="32" fillId="0" borderId="10" xfId="0" applyFont="1" applyFill="1" applyBorder="1" applyAlignment="1">
      <alignment horizontal="center" vertical="center" wrapText="1"/>
    </xf>
    <xf numFmtId="3" fontId="32" fillId="0" borderId="3" xfId="0" applyNumberFormat="1" applyFont="1" applyFill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/>
    </xf>
    <xf numFmtId="3" fontId="30" fillId="0" borderId="13" xfId="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right" vertical="center"/>
    </xf>
    <xf numFmtId="3" fontId="30" fillId="0" borderId="15" xfId="0" applyNumberFormat="1" applyFont="1" applyBorder="1" applyAlignment="1">
      <alignment horizontal="right" vertical="center"/>
    </xf>
    <xf numFmtId="0" fontId="30" fillId="0" borderId="17" xfId="0" applyFont="1" applyBorder="1" applyAlignment="1">
      <alignment horizontal="right" vertical="center"/>
    </xf>
    <xf numFmtId="0" fontId="30" fillId="2" borderId="41" xfId="0" applyFont="1" applyFill="1" applyBorder="1" applyAlignment="1">
      <alignment horizontal="right" vertical="center" wrapText="1"/>
    </xf>
    <xf numFmtId="0" fontId="30" fillId="2" borderId="42" xfId="0" applyFont="1" applyFill="1" applyBorder="1" applyAlignment="1">
      <alignment horizontal="right" vertical="center" wrapText="1"/>
    </xf>
    <xf numFmtId="0" fontId="30" fillId="2" borderId="43" xfId="0" applyFont="1" applyFill="1" applyBorder="1" applyAlignment="1">
      <alignment horizontal="right" vertical="center" wrapText="1"/>
    </xf>
    <xf numFmtId="178" fontId="30" fillId="0" borderId="5" xfId="0" applyNumberFormat="1" applyFont="1" applyBorder="1" applyAlignment="1">
      <alignment horizontal="right" vertical="center" wrapText="1"/>
    </xf>
    <xf numFmtId="0" fontId="30" fillId="0" borderId="32" xfId="0" applyFont="1" applyBorder="1" applyAlignment="1">
      <alignment horizontal="right" vertical="center" wrapText="1"/>
    </xf>
    <xf numFmtId="0" fontId="30" fillId="0" borderId="13" xfId="0" applyFont="1" applyBorder="1" applyAlignment="1">
      <alignment horizontal="right" vertical="center" wrapText="1"/>
    </xf>
    <xf numFmtId="0" fontId="30" fillId="2" borderId="33" xfId="0" applyFont="1" applyFill="1" applyBorder="1" applyAlignment="1">
      <alignment horizontal="right" vertical="center" wrapText="1"/>
    </xf>
    <xf numFmtId="0" fontId="30" fillId="2" borderId="15" xfId="0" applyFont="1" applyFill="1" applyBorder="1" applyAlignment="1">
      <alignment horizontal="right" vertical="center" wrapText="1"/>
    </xf>
    <xf numFmtId="3" fontId="30" fillId="0" borderId="79" xfId="0" applyNumberFormat="1" applyFont="1" applyBorder="1" applyAlignment="1">
      <alignment horizontal="right" vertical="center" wrapText="1"/>
    </xf>
    <xf numFmtId="38" fontId="30" fillId="0" borderId="20" xfId="1" applyFont="1" applyBorder="1" applyAlignment="1">
      <alignment horizontal="right" vertical="center" wrapText="1"/>
    </xf>
    <xf numFmtId="0" fontId="30" fillId="0" borderId="78" xfId="0" applyFont="1" applyFill="1" applyBorder="1" applyAlignment="1">
      <alignment horizontal="left" vertical="center" wrapText="1"/>
    </xf>
    <xf numFmtId="176" fontId="30" fillId="0" borderId="55" xfId="0" applyNumberFormat="1" applyFont="1" applyFill="1" applyBorder="1" applyAlignment="1">
      <alignment horizontal="right" vertical="center" wrapText="1"/>
    </xf>
    <xf numFmtId="0" fontId="30" fillId="0" borderId="0" xfId="0" applyFont="1" applyFill="1">
      <alignment vertical="center"/>
    </xf>
    <xf numFmtId="0" fontId="30" fillId="0" borderId="15" xfId="0" applyFont="1" applyFill="1" applyBorder="1" applyAlignment="1">
      <alignment horizontal="left" vertical="center" wrapText="1"/>
    </xf>
    <xf numFmtId="38" fontId="30" fillId="0" borderId="20" xfId="1" applyFont="1" applyFill="1" applyBorder="1" applyAlignment="1">
      <alignment horizontal="right" vertical="center" wrapText="1"/>
    </xf>
    <xf numFmtId="176" fontId="30" fillId="0" borderId="28" xfId="0" applyNumberFormat="1" applyFont="1" applyFill="1" applyBorder="1" applyAlignment="1">
      <alignment horizontal="right" vertical="center" wrapText="1"/>
    </xf>
    <xf numFmtId="0" fontId="41" fillId="0" borderId="0" xfId="0" applyFont="1" applyFill="1" applyAlignment="1">
      <alignment horizontal="justify" vertical="center" wrapText="1"/>
    </xf>
    <xf numFmtId="180" fontId="30" fillId="0" borderId="20" xfId="0" applyNumberFormat="1" applyFont="1" applyFill="1" applyBorder="1" applyAlignment="1">
      <alignment horizontal="right" vertical="center" wrapText="1"/>
    </xf>
    <xf numFmtId="0" fontId="30" fillId="0" borderId="17" xfId="0" applyFont="1" applyFill="1" applyBorder="1" applyAlignment="1">
      <alignment horizontal="left" vertical="center" wrapText="1"/>
    </xf>
    <xf numFmtId="3" fontId="30" fillId="0" borderId="30" xfId="0" applyNumberFormat="1" applyFont="1" applyFill="1" applyBorder="1" applyAlignment="1">
      <alignment horizontal="right" vertical="center" wrapText="1"/>
    </xf>
    <xf numFmtId="176" fontId="30" fillId="0" borderId="31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horizontal="center" vertical="center" wrapText="1"/>
    </xf>
    <xf numFmtId="3" fontId="30" fillId="0" borderId="51" xfId="0" applyNumberFormat="1" applyFont="1" applyFill="1" applyBorder="1" applyAlignment="1">
      <alignment horizontal="right" vertical="center" wrapText="1"/>
    </xf>
    <xf numFmtId="176" fontId="30" fillId="0" borderId="53" xfId="0" applyNumberFormat="1" applyFont="1" applyFill="1" applyBorder="1" applyAlignment="1">
      <alignment horizontal="right" vertical="center" wrapText="1"/>
    </xf>
    <xf numFmtId="0" fontId="31" fillId="0" borderId="24" xfId="0" applyFont="1" applyBorder="1" applyAlignment="1">
      <alignment horizontal="right" vertical="center"/>
    </xf>
    <xf numFmtId="0" fontId="31" fillId="0" borderId="25" xfId="0" applyFont="1" applyBorder="1" applyAlignment="1">
      <alignment horizontal="right" vertical="center"/>
    </xf>
    <xf numFmtId="0" fontId="31" fillId="0" borderId="26" xfId="0" applyFont="1" applyBorder="1" applyAlignment="1">
      <alignment horizontal="right" vertical="center"/>
    </xf>
    <xf numFmtId="0" fontId="31" fillId="0" borderId="83" xfId="0" applyNumberFormat="1" applyFont="1" applyBorder="1" applyAlignment="1">
      <alignment horizontal="right" vertical="center"/>
    </xf>
    <xf numFmtId="0" fontId="31" fillId="0" borderId="27" xfId="0" applyFont="1" applyBorder="1" applyAlignment="1">
      <alignment horizontal="right" vertical="center"/>
    </xf>
    <xf numFmtId="0" fontId="31" fillId="0" borderId="20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/>
    </xf>
    <xf numFmtId="38" fontId="31" fillId="0" borderId="15" xfId="1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31" xfId="0" applyFont="1" applyBorder="1" applyAlignment="1">
      <alignment horizontal="right" vertical="center"/>
    </xf>
    <xf numFmtId="38" fontId="31" fillId="0" borderId="5" xfId="1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 wrapText="1"/>
    </xf>
    <xf numFmtId="0" fontId="30" fillId="0" borderId="31" xfId="0" applyFont="1" applyBorder="1" applyAlignment="1">
      <alignment horizontal="right" vertical="center" wrapText="1"/>
    </xf>
    <xf numFmtId="0" fontId="43" fillId="0" borderId="24" xfId="0" applyFont="1" applyBorder="1" applyAlignment="1">
      <alignment horizontal="right" vertical="center"/>
    </xf>
    <xf numFmtId="0" fontId="43" fillId="0" borderId="25" xfId="0" applyFont="1" applyBorder="1" applyAlignment="1">
      <alignment horizontal="right" vertical="center"/>
    </xf>
    <xf numFmtId="0" fontId="43" fillId="0" borderId="32" xfId="0" applyFont="1" applyBorder="1" applyAlignment="1">
      <alignment horizontal="right" vertical="center"/>
    </xf>
    <xf numFmtId="3" fontId="43" fillId="0" borderId="19" xfId="0" applyNumberFormat="1" applyFont="1" applyBorder="1" applyAlignment="1">
      <alignment horizontal="right" vertical="center"/>
    </xf>
    <xf numFmtId="0" fontId="43" fillId="0" borderId="27" xfId="0" applyFont="1" applyBorder="1" applyAlignment="1">
      <alignment horizontal="right" vertical="center"/>
    </xf>
    <xf numFmtId="0" fontId="43" fillId="0" borderId="20" xfId="0" applyFont="1" applyBorder="1" applyAlignment="1">
      <alignment horizontal="right" vertical="center"/>
    </xf>
    <xf numFmtId="0" fontId="43" fillId="0" borderId="33" xfId="0" applyFont="1" applyBorder="1" applyAlignment="1">
      <alignment horizontal="right" vertical="center"/>
    </xf>
    <xf numFmtId="3" fontId="43" fillId="0" borderId="15" xfId="0" applyNumberFormat="1" applyFont="1" applyBorder="1" applyAlignment="1">
      <alignment horizontal="right" vertical="center"/>
    </xf>
    <xf numFmtId="3" fontId="43" fillId="0" borderId="20" xfId="0" applyNumberFormat="1" applyFont="1" applyBorder="1" applyAlignment="1">
      <alignment vertical="center"/>
    </xf>
    <xf numFmtId="3" fontId="43" fillId="0" borderId="78" xfId="0" applyNumberFormat="1" applyFont="1" applyBorder="1" applyAlignment="1">
      <alignment horizontal="right" vertical="center"/>
    </xf>
    <xf numFmtId="0" fontId="43" fillId="0" borderId="29" xfId="0" applyFont="1" applyBorder="1" applyAlignment="1">
      <alignment horizontal="right" vertical="center"/>
    </xf>
    <xf numFmtId="0" fontId="43" fillId="0" borderId="30" xfId="0" applyFont="1" applyBorder="1" applyAlignment="1">
      <alignment horizontal="right" vertical="center"/>
    </xf>
    <xf numFmtId="0" fontId="43" fillId="0" borderId="34" xfId="0" applyFont="1" applyBorder="1" applyAlignment="1">
      <alignment horizontal="right" vertical="center"/>
    </xf>
    <xf numFmtId="3" fontId="43" fillId="0" borderId="6" xfId="0" applyNumberFormat="1" applyFont="1" applyBorder="1" applyAlignment="1">
      <alignment horizontal="right" vertical="center"/>
    </xf>
    <xf numFmtId="0" fontId="44" fillId="0" borderId="24" xfId="0" applyFont="1" applyBorder="1" applyAlignment="1">
      <alignment horizontal="right" vertical="center" wrapText="1"/>
    </xf>
    <xf numFmtId="0" fontId="44" fillId="0" borderId="25" xfId="0" applyFont="1" applyBorder="1" applyAlignment="1">
      <alignment horizontal="right" vertical="center" wrapText="1"/>
    </xf>
    <xf numFmtId="0" fontId="44" fillId="0" borderId="26" xfId="0" applyFont="1" applyBorder="1" applyAlignment="1">
      <alignment horizontal="right" vertical="center" wrapText="1"/>
    </xf>
    <xf numFmtId="0" fontId="44" fillId="0" borderId="13" xfId="0" applyFont="1" applyBorder="1" applyAlignment="1">
      <alignment horizontal="right" vertical="center" wrapText="1"/>
    </xf>
    <xf numFmtId="0" fontId="44" fillId="0" borderId="29" xfId="0" applyFont="1" applyBorder="1" applyAlignment="1">
      <alignment horizontal="right" vertical="center" wrapText="1"/>
    </xf>
    <xf numFmtId="0" fontId="44" fillId="0" borderId="30" xfId="0" applyFont="1" applyBorder="1" applyAlignment="1">
      <alignment horizontal="right" vertical="center" wrapText="1"/>
    </xf>
    <xf numFmtId="0" fontId="44" fillId="0" borderId="31" xfId="0" applyFont="1" applyBorder="1" applyAlignment="1">
      <alignment horizontal="right" vertical="center" wrapText="1"/>
    </xf>
    <xf numFmtId="0" fontId="44" fillId="0" borderId="5" xfId="0" applyFont="1" applyBorder="1" applyAlignment="1">
      <alignment horizontal="right" vertical="center" wrapText="1"/>
    </xf>
    <xf numFmtId="0" fontId="30" fillId="0" borderId="54" xfId="0" applyFont="1" applyBorder="1" applyAlignment="1">
      <alignment horizontal="right" vertical="center" wrapText="1"/>
    </xf>
    <xf numFmtId="0" fontId="30" fillId="0" borderId="79" xfId="0" applyFont="1" applyBorder="1" applyAlignment="1">
      <alignment horizontal="right" vertical="center" wrapText="1"/>
    </xf>
    <xf numFmtId="0" fontId="30" fillId="0" borderId="55" xfId="0" applyFont="1" applyBorder="1" applyAlignment="1">
      <alignment horizontal="right" vertical="center" wrapText="1"/>
    </xf>
    <xf numFmtId="0" fontId="30" fillId="0" borderId="83" xfId="0" applyFont="1" applyBorder="1" applyAlignment="1">
      <alignment horizontal="right" vertical="center" wrapText="1"/>
    </xf>
    <xf numFmtId="3" fontId="30" fillId="0" borderId="54" xfId="0" applyNumberFormat="1" applyFont="1" applyBorder="1" applyAlignment="1">
      <alignment horizontal="right" vertical="center" wrapText="1"/>
    </xf>
    <xf numFmtId="180" fontId="30" fillId="0" borderId="79" xfId="0" applyNumberFormat="1" applyFont="1" applyBorder="1" applyAlignment="1">
      <alignment horizontal="right" vertical="center" wrapText="1"/>
    </xf>
    <xf numFmtId="3" fontId="30" fillId="0" borderId="55" xfId="0" applyNumberFormat="1" applyFont="1" applyBorder="1" applyAlignment="1">
      <alignment horizontal="right" vertical="center" wrapText="1"/>
    </xf>
    <xf numFmtId="178" fontId="30" fillId="0" borderId="29" xfId="0" applyNumberFormat="1" applyFont="1" applyBorder="1" applyAlignment="1">
      <alignment horizontal="right" vertical="center" wrapText="1"/>
    </xf>
    <xf numFmtId="178" fontId="30" fillId="0" borderId="30" xfId="0" applyNumberFormat="1" applyFont="1" applyBorder="1" applyAlignment="1">
      <alignment horizontal="right" vertical="center" wrapText="1"/>
    </xf>
    <xf numFmtId="178" fontId="30" fillId="0" borderId="31" xfId="0" applyNumberFormat="1" applyFont="1" applyBorder="1" applyAlignment="1">
      <alignment horizontal="right" vertical="center" wrapText="1"/>
    </xf>
    <xf numFmtId="3" fontId="30" fillId="0" borderId="86" xfId="0" applyNumberFormat="1" applyFont="1" applyBorder="1" applyAlignment="1">
      <alignment horizontal="right" vertical="center" wrapText="1"/>
    </xf>
    <xf numFmtId="3" fontId="30" fillId="0" borderId="78" xfId="0" applyNumberFormat="1" applyFont="1" applyBorder="1" applyAlignment="1">
      <alignment horizontal="right" vertical="center" wrapText="1"/>
    </xf>
    <xf numFmtId="0" fontId="30" fillId="0" borderId="17" xfId="0" applyFont="1" applyBorder="1" applyAlignment="1">
      <alignment horizontal="right" vertical="center" wrapText="1"/>
    </xf>
    <xf numFmtId="3" fontId="31" fillId="0" borderId="80" xfId="0" applyNumberFormat="1" applyFont="1" applyBorder="1" applyAlignment="1">
      <alignment horizontal="right" vertical="center" wrapText="1"/>
    </xf>
    <xf numFmtId="3" fontId="31" fillId="0" borderId="79" xfId="0" applyNumberFormat="1" applyFont="1" applyBorder="1" applyAlignment="1">
      <alignment horizontal="right" vertical="center" wrapText="1"/>
    </xf>
    <xf numFmtId="3" fontId="31" fillId="0" borderId="55" xfId="0" applyNumberFormat="1" applyFont="1" applyBorder="1" applyAlignment="1">
      <alignment horizontal="center" vertical="center" wrapText="1"/>
    </xf>
    <xf numFmtId="0" fontId="31" fillId="0" borderId="74" xfId="0" applyFont="1" applyBorder="1" applyAlignment="1">
      <alignment horizontal="right" vertical="center" wrapText="1"/>
    </xf>
    <xf numFmtId="0" fontId="31" fillId="0" borderId="30" xfId="0" applyFont="1" applyBorder="1" applyAlignment="1">
      <alignment horizontal="right" vertical="center" wrapText="1"/>
    </xf>
    <xf numFmtId="0" fontId="31" fillId="0" borderId="31" xfId="0" applyFont="1" applyBorder="1" applyAlignment="1">
      <alignment horizontal="right" vertical="center" wrapText="1"/>
    </xf>
    <xf numFmtId="0" fontId="42" fillId="0" borderId="0" xfId="0" applyFont="1" applyAlignment="1">
      <alignment horizontal="justify" vertical="center"/>
    </xf>
    <xf numFmtId="0" fontId="30" fillId="0" borderId="11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67" xfId="0" applyFont="1" applyBorder="1" applyAlignment="1">
      <alignment horizontal="center" vertical="center"/>
    </xf>
    <xf numFmtId="3" fontId="30" fillId="0" borderId="60" xfId="0" applyNumberFormat="1" applyFont="1" applyBorder="1" applyAlignment="1">
      <alignment horizontal="right" vertical="center"/>
    </xf>
    <xf numFmtId="3" fontId="30" fillId="0" borderId="61" xfId="0" applyNumberFormat="1" applyFont="1" applyBorder="1" applyAlignment="1">
      <alignment horizontal="right" vertical="center" wrapText="1"/>
    </xf>
    <xf numFmtId="0" fontId="30" fillId="0" borderId="28" xfId="0" applyFont="1" applyBorder="1" applyAlignment="1">
      <alignment horizontal="center" vertical="center"/>
    </xf>
    <xf numFmtId="3" fontId="30" fillId="0" borderId="16" xfId="0" applyNumberFormat="1" applyFont="1" applyBorder="1" applyAlignment="1">
      <alignment horizontal="right" vertical="center"/>
    </xf>
    <xf numFmtId="0" fontId="30" fillId="0" borderId="16" xfId="0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/>
    </xf>
    <xf numFmtId="3" fontId="30" fillId="0" borderId="64" xfId="0" applyNumberFormat="1" applyFont="1" applyBorder="1" applyAlignment="1">
      <alignment horizontal="right" vertical="center" wrapText="1"/>
    </xf>
    <xf numFmtId="3" fontId="30" fillId="0" borderId="61" xfId="0" applyNumberFormat="1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/>
    </xf>
    <xf numFmtId="0" fontId="30" fillId="0" borderId="44" xfId="0" applyFont="1" applyBorder="1" applyAlignment="1">
      <alignment horizontal="right" vertical="center" wrapText="1"/>
    </xf>
    <xf numFmtId="3" fontId="30" fillId="0" borderId="44" xfId="0" applyNumberFormat="1" applyFont="1" applyBorder="1" applyAlignment="1">
      <alignment horizontal="right" vertical="center"/>
    </xf>
    <xf numFmtId="3" fontId="30" fillId="0" borderId="44" xfId="0" applyNumberFormat="1" applyFont="1" applyBorder="1" applyAlignment="1">
      <alignment horizontal="right" vertical="center" wrapText="1"/>
    </xf>
    <xf numFmtId="0" fontId="30" fillId="0" borderId="5" xfId="0" applyFont="1" applyBorder="1" applyAlignment="1">
      <alignment horizontal="right" vertical="center"/>
    </xf>
    <xf numFmtId="3" fontId="30" fillId="0" borderId="24" xfId="0" applyNumberFormat="1" applyFont="1" applyBorder="1" applyAlignment="1">
      <alignment horizontal="right" vertical="center"/>
    </xf>
    <xf numFmtId="177" fontId="30" fillId="0" borderId="26" xfId="2" applyNumberFormat="1" applyFont="1" applyBorder="1" applyAlignment="1">
      <alignment horizontal="right" vertical="center"/>
    </xf>
    <xf numFmtId="3" fontId="30" fillId="0" borderId="29" xfId="0" applyNumberFormat="1" applyFont="1" applyBorder="1" applyAlignment="1">
      <alignment horizontal="right" vertical="center"/>
    </xf>
    <xf numFmtId="177" fontId="30" fillId="0" borderId="31" xfId="2" applyNumberFormat="1" applyFont="1" applyBorder="1" applyAlignment="1">
      <alignment horizontal="right" vertical="center"/>
    </xf>
    <xf numFmtId="3" fontId="30" fillId="0" borderId="41" xfId="0" applyNumberFormat="1" applyFont="1" applyBorder="1" applyAlignment="1">
      <alignment horizontal="right" vertical="center"/>
    </xf>
    <xf numFmtId="9" fontId="30" fillId="0" borderId="43" xfId="2" applyFont="1" applyBorder="1" applyAlignment="1">
      <alignment horizontal="right" vertical="center"/>
    </xf>
    <xf numFmtId="38" fontId="30" fillId="0" borderId="25" xfId="1" applyFont="1" applyBorder="1" applyAlignment="1">
      <alignment horizontal="right" vertical="center" wrapText="1"/>
    </xf>
    <xf numFmtId="0" fontId="30" fillId="0" borderId="25" xfId="0" applyFont="1" applyBorder="1">
      <alignment vertical="center"/>
    </xf>
    <xf numFmtId="0" fontId="30" fillId="0" borderId="20" xfId="0" applyFont="1" applyBorder="1">
      <alignment vertical="center"/>
    </xf>
    <xf numFmtId="38" fontId="30" fillId="0" borderId="30" xfId="1" applyFont="1" applyBorder="1" applyAlignment="1">
      <alignment horizontal="right" vertical="center" wrapText="1"/>
    </xf>
    <xf numFmtId="0" fontId="30" fillId="0" borderId="30" xfId="0" applyFont="1" applyBorder="1">
      <alignment vertical="center"/>
    </xf>
    <xf numFmtId="38" fontId="30" fillId="0" borderId="42" xfId="1" applyFont="1" applyBorder="1" applyAlignment="1">
      <alignment horizontal="right" vertical="center" wrapText="1"/>
    </xf>
    <xf numFmtId="0" fontId="30" fillId="0" borderId="42" xfId="0" applyFont="1" applyBorder="1">
      <alignment vertical="center"/>
    </xf>
    <xf numFmtId="0" fontId="45" fillId="0" borderId="6" xfId="0" applyFont="1" applyBorder="1" applyAlignment="1">
      <alignment horizontal="justify" vertical="center" wrapText="1"/>
    </xf>
    <xf numFmtId="0" fontId="30" fillId="0" borderId="0" xfId="0" applyFont="1" applyAlignment="1">
      <alignment horizontal="justify" vertical="center"/>
    </xf>
    <xf numFmtId="0" fontId="30" fillId="0" borderId="38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 wrapText="1"/>
    </xf>
    <xf numFmtId="56" fontId="30" fillId="0" borderId="24" xfId="0" applyNumberFormat="1" applyFont="1" applyBorder="1" applyAlignment="1">
      <alignment horizontal="justify" vertical="center" wrapText="1"/>
    </xf>
    <xf numFmtId="56" fontId="30" fillId="0" borderId="29" xfId="0" applyNumberFormat="1" applyFont="1" applyBorder="1" applyAlignment="1">
      <alignment horizontal="justify" vertical="center" wrapText="1"/>
    </xf>
    <xf numFmtId="0" fontId="45" fillId="0" borderId="24" xfId="0" applyFont="1" applyBorder="1" applyAlignment="1">
      <alignment horizontal="right" vertical="center" wrapText="1"/>
    </xf>
    <xf numFmtId="0" fontId="45" fillId="0" borderId="26" xfId="0" applyFont="1" applyBorder="1" applyAlignment="1">
      <alignment horizontal="right" vertical="center" wrapText="1"/>
    </xf>
    <xf numFmtId="0" fontId="45" fillId="0" borderId="27" xfId="0" applyFont="1" applyBorder="1" applyAlignment="1">
      <alignment horizontal="right" vertical="center" wrapText="1"/>
    </xf>
    <xf numFmtId="0" fontId="45" fillId="0" borderId="28" xfId="0" applyFont="1" applyBorder="1" applyAlignment="1">
      <alignment horizontal="right" vertical="center" wrapText="1"/>
    </xf>
    <xf numFmtId="0" fontId="45" fillId="0" borderId="29" xfId="0" applyFont="1" applyBorder="1" applyAlignment="1">
      <alignment horizontal="right" vertical="center" wrapText="1"/>
    </xf>
    <xf numFmtId="0" fontId="45" fillId="0" borderId="31" xfId="0" applyFont="1" applyBorder="1" applyAlignment="1">
      <alignment horizontal="right" vertical="center" wrapText="1"/>
    </xf>
    <xf numFmtId="0" fontId="45" fillId="0" borderId="41" xfId="0" applyFont="1" applyBorder="1" applyAlignment="1">
      <alignment horizontal="right" vertical="center" wrapText="1"/>
    </xf>
    <xf numFmtId="3" fontId="45" fillId="0" borderId="43" xfId="0" applyNumberFormat="1" applyFont="1" applyBorder="1" applyAlignment="1">
      <alignment horizontal="right" vertical="center" wrapText="1"/>
    </xf>
    <xf numFmtId="0" fontId="8" fillId="0" borderId="76" xfId="0" applyFont="1" applyBorder="1" applyAlignment="1">
      <alignment vertical="center" wrapText="1"/>
    </xf>
    <xf numFmtId="0" fontId="8" fillId="0" borderId="7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right" vertical="center" wrapText="1"/>
    </xf>
    <xf numFmtId="0" fontId="34" fillId="0" borderId="23" xfId="0" applyFont="1" applyFill="1" applyBorder="1" applyAlignment="1">
      <alignment horizontal="right" vertical="center" wrapText="1"/>
    </xf>
    <xf numFmtId="0" fontId="34" fillId="0" borderId="3" xfId="0" applyFont="1" applyFill="1" applyBorder="1" applyAlignment="1">
      <alignment horizontal="right" vertical="center" wrapText="1"/>
    </xf>
    <xf numFmtId="3" fontId="34" fillId="0" borderId="9" xfId="0" applyNumberFormat="1" applyFont="1" applyFill="1" applyBorder="1" applyAlignment="1">
      <alignment horizontal="right" vertical="center" wrapText="1"/>
    </xf>
    <xf numFmtId="3" fontId="34" fillId="0" borderId="23" xfId="0" applyNumberFormat="1" applyFont="1" applyFill="1" applyBorder="1" applyAlignment="1">
      <alignment horizontal="right" vertical="center" wrapText="1"/>
    </xf>
    <xf numFmtId="3" fontId="3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19" fillId="0" borderId="0" xfId="0" applyFont="1" applyBorder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84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8" fillId="0" borderId="3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justify" vertical="center"/>
    </xf>
    <xf numFmtId="0" fontId="7" fillId="0" borderId="56" xfId="0" applyFont="1" applyBorder="1" applyAlignment="1">
      <alignment horizontal="center" vertical="center" wrapText="1" readingOrder="2"/>
    </xf>
    <xf numFmtId="0" fontId="7" fillId="0" borderId="97" xfId="0" applyFont="1" applyBorder="1" applyAlignment="1">
      <alignment horizontal="center" vertical="center" wrapText="1" readingOrder="2"/>
    </xf>
    <xf numFmtId="0" fontId="7" fillId="0" borderId="41" xfId="0" applyFont="1" applyBorder="1" applyAlignment="1">
      <alignment horizontal="center" vertical="center" wrapText="1" readingOrder="2"/>
    </xf>
    <xf numFmtId="0" fontId="5" fillId="0" borderId="0" xfId="0" applyFont="1" applyFill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9" fillId="0" borderId="22" xfId="0" applyFont="1" applyBorder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78" fontId="30" fillId="0" borderId="19" xfId="0" applyNumberFormat="1" applyFont="1" applyFill="1" applyBorder="1" applyAlignment="1">
      <alignment vertical="center" wrapText="1"/>
    </xf>
    <xf numFmtId="178" fontId="30" fillId="0" borderId="6" xfId="0" applyNumberFormat="1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right" vertical="center" wrapText="1"/>
    </xf>
    <xf numFmtId="0" fontId="30" fillId="0" borderId="78" xfId="0" applyFont="1" applyBorder="1" applyAlignment="1">
      <alignment horizontal="righ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/>
    </xf>
    <xf numFmtId="0" fontId="16" fillId="0" borderId="0" xfId="0" applyFont="1">
      <alignment vertical="center"/>
    </xf>
    <xf numFmtId="3" fontId="30" fillId="0" borderId="4" xfId="0" applyNumberFormat="1" applyFont="1" applyBorder="1" applyAlignment="1">
      <alignment vertical="center" wrapText="1"/>
    </xf>
    <xf numFmtId="3" fontId="30" fillId="0" borderId="5" xfId="0" applyNumberFormat="1" applyFont="1" applyBorder="1" applyAlignment="1">
      <alignment vertical="center" wrapText="1"/>
    </xf>
    <xf numFmtId="0" fontId="19" fillId="0" borderId="0" xfId="0" applyFont="1" applyBorder="1" applyAlignment="1">
      <alignment horizontal="justify" vertical="center"/>
    </xf>
    <xf numFmtId="0" fontId="19" fillId="0" borderId="21" xfId="0" applyFont="1" applyBorder="1" applyAlignment="1">
      <alignment horizontal="justify" vertical="center"/>
    </xf>
    <xf numFmtId="0" fontId="37" fillId="0" borderId="0" xfId="0" applyFont="1" applyAlignment="1">
      <alignment horizontal="justify" vertical="center"/>
    </xf>
    <xf numFmtId="0" fontId="30" fillId="0" borderId="36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textRotation="255"/>
    </xf>
    <xf numFmtId="0" fontId="30" fillId="0" borderId="15" xfId="0" applyFont="1" applyBorder="1" applyAlignment="1">
      <alignment horizontal="center" vertical="center" textRotation="255"/>
    </xf>
    <xf numFmtId="0" fontId="30" fillId="0" borderId="63" xfId="0" applyFont="1" applyBorder="1" applyAlignment="1">
      <alignment horizontal="center" vertical="center" textRotation="255"/>
    </xf>
    <xf numFmtId="0" fontId="30" fillId="0" borderId="65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41" fillId="0" borderId="48" xfId="0" applyFont="1" applyBorder="1" applyAlignment="1">
      <alignment horizontal="justify" vertical="center"/>
    </xf>
    <xf numFmtId="0" fontId="41" fillId="0" borderId="49" xfId="0" applyFont="1" applyBorder="1" applyAlignment="1">
      <alignment horizontal="justify" vertical="center"/>
    </xf>
    <xf numFmtId="0" fontId="41" fillId="0" borderId="50" xfId="0" applyFont="1" applyBorder="1" applyAlignment="1">
      <alignment horizontal="justify" vertical="center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7" fillId="0" borderId="0" xfId="0" applyFont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45" fillId="0" borderId="34" xfId="0" applyFont="1" applyBorder="1" applyAlignment="1">
      <alignment horizontal="justify" vertical="center" wrapText="1"/>
    </xf>
    <xf numFmtId="0" fontId="45" fillId="0" borderId="59" xfId="0" applyFont="1" applyBorder="1" applyAlignment="1">
      <alignment horizontal="justify" vertical="center" wrapText="1"/>
    </xf>
    <xf numFmtId="0" fontId="45" fillId="0" borderId="74" xfId="0" applyFont="1" applyBorder="1" applyAlignment="1">
      <alignment horizontal="justify" vertical="center" wrapText="1"/>
    </xf>
    <xf numFmtId="0" fontId="45" fillId="0" borderId="32" xfId="0" applyFont="1" applyBorder="1" applyAlignment="1">
      <alignment horizontal="justify" vertical="center" wrapText="1"/>
    </xf>
    <xf numFmtId="0" fontId="45" fillId="0" borderId="71" xfId="0" applyFont="1" applyBorder="1" applyAlignment="1">
      <alignment horizontal="justify" vertical="center" wrapText="1"/>
    </xf>
    <xf numFmtId="0" fontId="45" fillId="0" borderId="73" xfId="0" applyFont="1" applyBorder="1" applyAlignment="1">
      <alignment horizontal="justify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7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CC"/>
      <color rgb="FFFFC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3.5" x14ac:dyDescent="0.15"/>
  <cols>
    <col min="1" max="1" width="31.625" style="2" bestFit="1" customWidth="1"/>
    <col min="2" max="2" width="9.875" style="2" bestFit="1" customWidth="1"/>
    <col min="3" max="16384" width="9" style="2"/>
  </cols>
  <sheetData>
    <row r="1" spans="1:2" ht="17.25" x14ac:dyDescent="0.15">
      <c r="A1" s="82" t="s">
        <v>315</v>
      </c>
    </row>
    <row r="2" spans="1:2" ht="14.25" thickBot="1" x14ac:dyDescent="0.2"/>
    <row r="3" spans="1:2" s="124" customFormat="1" ht="14.25" thickBot="1" x14ac:dyDescent="0.2">
      <c r="A3" s="130" t="s">
        <v>51</v>
      </c>
      <c r="B3" s="131" t="s">
        <v>58</v>
      </c>
    </row>
    <row r="4" spans="1:2" s="124" customFormat="1" x14ac:dyDescent="0.15">
      <c r="A4" s="132" t="s">
        <v>52</v>
      </c>
      <c r="B4" s="133">
        <v>72170</v>
      </c>
    </row>
    <row r="5" spans="1:2" s="124" customFormat="1" x14ac:dyDescent="0.15">
      <c r="A5" s="134" t="s">
        <v>53</v>
      </c>
      <c r="B5" s="135">
        <v>42596</v>
      </c>
    </row>
    <row r="6" spans="1:2" s="124" customFormat="1" x14ac:dyDescent="0.15">
      <c r="A6" s="134" t="s">
        <v>54</v>
      </c>
      <c r="B6" s="135">
        <v>3879</v>
      </c>
    </row>
    <row r="7" spans="1:2" s="124" customFormat="1" x14ac:dyDescent="0.15">
      <c r="A7" s="134" t="s">
        <v>55</v>
      </c>
      <c r="B7" s="135">
        <v>4067</v>
      </c>
    </row>
    <row r="8" spans="1:2" s="124" customFormat="1" x14ac:dyDescent="0.15">
      <c r="A8" s="134" t="s">
        <v>56</v>
      </c>
      <c r="B8" s="135">
        <v>107492</v>
      </c>
    </row>
    <row r="9" spans="1:2" s="124" customFormat="1" x14ac:dyDescent="0.15">
      <c r="A9" s="134" t="s">
        <v>248</v>
      </c>
      <c r="B9" s="135">
        <v>182000</v>
      </c>
    </row>
    <row r="10" spans="1:2" s="124" customFormat="1" x14ac:dyDescent="0.15">
      <c r="A10" s="134" t="s">
        <v>249</v>
      </c>
      <c r="B10" s="135">
        <v>254340</v>
      </c>
    </row>
    <row r="11" spans="1:2" s="124" customFormat="1" x14ac:dyDescent="0.15">
      <c r="A11" s="136" t="s">
        <v>57</v>
      </c>
      <c r="B11" s="310">
        <v>18855</v>
      </c>
    </row>
    <row r="12" spans="1:2" s="124" customFormat="1" ht="14.25" thickBot="1" x14ac:dyDescent="0.2">
      <c r="A12" s="137"/>
      <c r="B12" s="138"/>
    </row>
    <row r="13" spans="1:2" s="124" customFormat="1" ht="14.25" thickBot="1" x14ac:dyDescent="0.2">
      <c r="A13" s="130" t="s">
        <v>250</v>
      </c>
      <c r="B13" s="139">
        <f>SUM(B4:B12)</f>
        <v>685399</v>
      </c>
    </row>
    <row r="14" spans="1:2" s="124" customFormat="1" x14ac:dyDescent="0.15">
      <c r="B14" s="124" t="s">
        <v>251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K26" sqref="K26"/>
    </sheetView>
  </sheetViews>
  <sheetFormatPr defaultRowHeight="13.5" x14ac:dyDescent="0.15"/>
  <cols>
    <col min="1" max="1" width="11.625" style="2" bestFit="1" customWidth="1"/>
    <col min="2" max="2" width="9.5" style="2" bestFit="1" customWidth="1"/>
    <col min="3" max="3" width="7.5" style="2" bestFit="1" customWidth="1"/>
    <col min="4" max="16384" width="9" style="2"/>
  </cols>
  <sheetData>
    <row r="1" spans="1:6" ht="18.75" x14ac:dyDescent="0.15">
      <c r="A1" s="602" t="s">
        <v>334</v>
      </c>
      <c r="B1" s="602"/>
      <c r="C1" s="602"/>
      <c r="D1" s="602"/>
      <c r="E1" s="107"/>
      <c r="F1" s="107"/>
    </row>
    <row r="2" spans="1:6" s="100" customFormat="1" ht="13.5" customHeight="1" x14ac:dyDescent="0.15">
      <c r="A2" s="99"/>
      <c r="B2" s="99"/>
      <c r="C2" s="106" t="s">
        <v>267</v>
      </c>
      <c r="D2" s="99"/>
      <c r="E2" s="99"/>
      <c r="F2" s="99"/>
    </row>
    <row r="3" spans="1:6" ht="14.25" x14ac:dyDescent="0.15">
      <c r="A3" s="67"/>
      <c r="B3" s="67"/>
      <c r="C3" s="108" t="s">
        <v>239</v>
      </c>
      <c r="D3" s="67"/>
    </row>
    <row r="4" spans="1:6" s="102" customFormat="1" x14ac:dyDescent="0.15">
      <c r="A4" s="67"/>
      <c r="B4" s="67"/>
      <c r="D4" s="67"/>
    </row>
    <row r="5" spans="1:6" ht="14.25" thickBot="1" x14ac:dyDescent="0.2">
      <c r="A5" s="13" t="s">
        <v>110</v>
      </c>
    </row>
    <row r="6" spans="1:6" ht="14.25" thickBot="1" x14ac:dyDescent="0.2">
      <c r="A6" s="3"/>
      <c r="B6" s="69" t="s">
        <v>139</v>
      </c>
      <c r="C6" s="123" t="s">
        <v>44</v>
      </c>
    </row>
    <row r="7" spans="1:6" x14ac:dyDescent="0.15">
      <c r="A7" s="76" t="s">
        <v>111</v>
      </c>
      <c r="B7" s="166">
        <v>1752</v>
      </c>
      <c r="C7" s="176">
        <v>2.7</v>
      </c>
      <c r="D7" s="225"/>
    </row>
    <row r="8" spans="1:6" x14ac:dyDescent="0.15">
      <c r="A8" s="77" t="s">
        <v>112</v>
      </c>
      <c r="B8" s="168">
        <v>3214</v>
      </c>
      <c r="C8" s="177">
        <v>4.9000000000000004</v>
      </c>
      <c r="D8" s="225"/>
    </row>
    <row r="9" spans="1:6" x14ac:dyDescent="0.15">
      <c r="A9" s="77" t="s">
        <v>113</v>
      </c>
      <c r="B9" s="168">
        <v>5058</v>
      </c>
      <c r="C9" s="177">
        <v>7.7</v>
      </c>
      <c r="D9" s="225"/>
    </row>
    <row r="10" spans="1:6" x14ac:dyDescent="0.15">
      <c r="A10" s="77" t="s">
        <v>114</v>
      </c>
      <c r="B10" s="168">
        <v>1050</v>
      </c>
      <c r="C10" s="177">
        <v>1.6</v>
      </c>
      <c r="D10" s="225"/>
    </row>
    <row r="11" spans="1:6" x14ac:dyDescent="0.15">
      <c r="A11" s="77" t="s">
        <v>115</v>
      </c>
      <c r="B11" s="168">
        <v>1363</v>
      </c>
      <c r="C11" s="177">
        <v>2.1</v>
      </c>
      <c r="D11" s="225"/>
    </row>
    <row r="12" spans="1:6" x14ac:dyDescent="0.15">
      <c r="A12" s="77" t="s">
        <v>116</v>
      </c>
      <c r="B12" s="168">
        <v>4570</v>
      </c>
      <c r="C12" s="177">
        <v>6.9</v>
      </c>
      <c r="D12" s="225"/>
    </row>
    <row r="13" spans="1:6" x14ac:dyDescent="0.15">
      <c r="A13" s="77" t="s">
        <v>117</v>
      </c>
      <c r="B13" s="168">
        <v>7908</v>
      </c>
      <c r="C13" s="177">
        <v>12</v>
      </c>
      <c r="D13" s="225"/>
    </row>
    <row r="14" spans="1:6" x14ac:dyDescent="0.15">
      <c r="A14" s="77" t="s">
        <v>118</v>
      </c>
      <c r="B14" s="168">
        <v>9482</v>
      </c>
      <c r="C14" s="177">
        <v>14.4</v>
      </c>
      <c r="D14" s="225"/>
    </row>
    <row r="15" spans="1:6" x14ac:dyDescent="0.15">
      <c r="A15" s="77" t="s">
        <v>119</v>
      </c>
      <c r="B15" s="168">
        <v>11344</v>
      </c>
      <c r="C15" s="184">
        <v>17.2</v>
      </c>
      <c r="D15" s="225"/>
    </row>
    <row r="16" spans="1:6" x14ac:dyDescent="0.15">
      <c r="A16" s="77" t="s">
        <v>120</v>
      </c>
      <c r="B16" s="168">
        <v>8542</v>
      </c>
      <c r="C16" s="177">
        <v>12.9</v>
      </c>
      <c r="D16" s="225"/>
    </row>
    <row r="17" spans="1:4" x14ac:dyDescent="0.15">
      <c r="A17" s="77" t="s">
        <v>121</v>
      </c>
      <c r="B17" s="168">
        <v>7017</v>
      </c>
      <c r="C17" s="177">
        <v>10.6</v>
      </c>
      <c r="D17" s="225"/>
    </row>
    <row r="18" spans="1:4" ht="14.25" thickBot="1" x14ac:dyDescent="0.2">
      <c r="A18" s="78" t="s">
        <v>122</v>
      </c>
      <c r="B18" s="169">
        <v>4623</v>
      </c>
      <c r="C18" s="178">
        <v>7</v>
      </c>
      <c r="D18" s="225"/>
    </row>
    <row r="19" spans="1:4" ht="14.25" thickBot="1" x14ac:dyDescent="0.2">
      <c r="A19" s="3" t="s">
        <v>3</v>
      </c>
      <c r="B19" s="170">
        <v>65923</v>
      </c>
      <c r="C19" s="183">
        <v>100</v>
      </c>
      <c r="D19" s="167"/>
    </row>
    <row r="20" spans="1:4" x14ac:dyDescent="0.15">
      <c r="A20" s="79"/>
      <c r="B20" s="167"/>
      <c r="C20" s="179"/>
      <c r="D20" s="167"/>
    </row>
    <row r="21" spans="1:4" x14ac:dyDescent="0.15">
      <c r="A21" s="79"/>
      <c r="B21" s="167"/>
      <c r="C21" s="179"/>
      <c r="D21" s="167"/>
    </row>
    <row r="22" spans="1:4" ht="14.25" thickBot="1" x14ac:dyDescent="0.2">
      <c r="A22" s="13" t="s">
        <v>123</v>
      </c>
      <c r="B22" s="167"/>
      <c r="C22" s="179"/>
      <c r="D22" s="167"/>
    </row>
    <row r="23" spans="1:4" ht="14.25" thickBot="1" x14ac:dyDescent="0.2">
      <c r="A23" s="3" t="s">
        <v>124</v>
      </c>
      <c r="B23" s="171" t="s">
        <v>139</v>
      </c>
      <c r="C23" s="180" t="s">
        <v>45</v>
      </c>
      <c r="D23" s="167"/>
    </row>
    <row r="24" spans="1:4" x14ac:dyDescent="0.15">
      <c r="A24" s="120" t="s">
        <v>125</v>
      </c>
      <c r="B24" s="172">
        <v>15287</v>
      </c>
      <c r="C24" s="181">
        <v>23.2</v>
      </c>
      <c r="D24" s="225"/>
    </row>
    <row r="25" spans="1:4" x14ac:dyDescent="0.15">
      <c r="A25" s="121" t="s">
        <v>126</v>
      </c>
      <c r="B25" s="173">
        <v>2042</v>
      </c>
      <c r="C25" s="184">
        <v>3.1</v>
      </c>
      <c r="D25" s="225"/>
    </row>
    <row r="26" spans="1:4" x14ac:dyDescent="0.15">
      <c r="A26" s="121" t="s">
        <v>127</v>
      </c>
      <c r="B26" s="173">
        <v>2759</v>
      </c>
      <c r="C26" s="184">
        <v>4.2</v>
      </c>
      <c r="D26" s="225"/>
    </row>
    <row r="27" spans="1:4" x14ac:dyDescent="0.15">
      <c r="A27" s="121" t="s">
        <v>128</v>
      </c>
      <c r="B27" s="173">
        <v>5606</v>
      </c>
      <c r="C27" s="177">
        <v>8.5</v>
      </c>
      <c r="D27" s="225"/>
    </row>
    <row r="28" spans="1:4" x14ac:dyDescent="0.15">
      <c r="A28" s="121" t="s">
        <v>129</v>
      </c>
      <c r="B28" s="173">
        <v>2051</v>
      </c>
      <c r="C28" s="177">
        <v>3.1</v>
      </c>
      <c r="D28" s="225"/>
    </row>
    <row r="29" spans="1:4" x14ac:dyDescent="0.15">
      <c r="A29" s="121" t="s">
        <v>130</v>
      </c>
      <c r="B29" s="173">
        <v>26353</v>
      </c>
      <c r="C29" s="177">
        <v>40</v>
      </c>
      <c r="D29" s="225"/>
    </row>
    <row r="30" spans="1:4" x14ac:dyDescent="0.15">
      <c r="A30" s="121" t="s">
        <v>131</v>
      </c>
      <c r="B30" s="173">
        <v>1428</v>
      </c>
      <c r="C30" s="177">
        <v>2.2000000000000002</v>
      </c>
      <c r="D30" s="225"/>
    </row>
    <row r="31" spans="1:4" x14ac:dyDescent="0.15">
      <c r="A31" s="121" t="s">
        <v>132</v>
      </c>
      <c r="B31" s="173">
        <v>1757</v>
      </c>
      <c r="C31" s="177">
        <v>2.7</v>
      </c>
      <c r="D31" s="225"/>
    </row>
    <row r="32" spans="1:4" x14ac:dyDescent="0.15">
      <c r="A32" s="121" t="s">
        <v>133</v>
      </c>
      <c r="B32" s="174">
        <v>624</v>
      </c>
      <c r="C32" s="177">
        <v>0.9</v>
      </c>
      <c r="D32" s="225"/>
    </row>
    <row r="33" spans="1:6" x14ac:dyDescent="0.15">
      <c r="A33" s="121" t="s">
        <v>134</v>
      </c>
      <c r="B33" s="173">
        <v>1185</v>
      </c>
      <c r="C33" s="177">
        <v>1.8</v>
      </c>
      <c r="D33" s="225"/>
      <c r="E33" s="224"/>
      <c r="F33" s="224"/>
    </row>
    <row r="34" spans="1:6" x14ac:dyDescent="0.15">
      <c r="A34" s="121" t="s">
        <v>135</v>
      </c>
      <c r="B34" s="173">
        <v>3578</v>
      </c>
      <c r="C34" s="177">
        <v>5.4</v>
      </c>
      <c r="D34" s="225"/>
    </row>
    <row r="35" spans="1:6" x14ac:dyDescent="0.15">
      <c r="A35" s="121" t="s">
        <v>136</v>
      </c>
      <c r="B35" s="173">
        <v>2560</v>
      </c>
      <c r="C35" s="177">
        <v>3.9</v>
      </c>
      <c r="D35" s="225"/>
    </row>
    <row r="36" spans="1:6" x14ac:dyDescent="0.15">
      <c r="A36" s="121" t="s">
        <v>137</v>
      </c>
      <c r="B36" s="174">
        <v>143</v>
      </c>
      <c r="C36" s="177">
        <v>0.2</v>
      </c>
      <c r="D36" s="225"/>
    </row>
    <row r="37" spans="1:6" x14ac:dyDescent="0.15">
      <c r="A37" s="121" t="s">
        <v>138</v>
      </c>
      <c r="B37" s="174">
        <v>207</v>
      </c>
      <c r="C37" s="177">
        <v>0.3</v>
      </c>
      <c r="D37" s="225"/>
    </row>
    <row r="38" spans="1:6" ht="14.25" thickBot="1" x14ac:dyDescent="0.2">
      <c r="A38" s="122" t="s">
        <v>73</v>
      </c>
      <c r="B38" s="175">
        <v>343</v>
      </c>
      <c r="C38" s="182">
        <v>0.5</v>
      </c>
      <c r="D38" s="225"/>
    </row>
    <row r="39" spans="1:6" x14ac:dyDescent="0.15">
      <c r="B39" s="226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workbookViewId="0">
      <selection sqref="A1:E1"/>
    </sheetView>
  </sheetViews>
  <sheetFormatPr defaultRowHeight="13.5" x14ac:dyDescent="0.15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16" ht="17.25" x14ac:dyDescent="0.15">
      <c r="A1" s="597" t="s">
        <v>335</v>
      </c>
      <c r="B1" s="597"/>
      <c r="C1" s="597"/>
      <c r="D1" s="597"/>
      <c r="E1" s="597"/>
    </row>
    <row r="2" spans="1:16" ht="17.25" x14ac:dyDescent="0.15">
      <c r="A2" s="44"/>
      <c r="B2" s="44"/>
      <c r="C2" s="44"/>
      <c r="D2" s="44"/>
      <c r="E2" s="44"/>
    </row>
    <row r="3" spans="1:16" ht="18" thickBot="1" x14ac:dyDescent="0.2">
      <c r="A3" s="605" t="s">
        <v>105</v>
      </c>
      <c r="B3" s="605"/>
      <c r="C3" s="605"/>
      <c r="D3" s="605"/>
      <c r="E3" s="44"/>
    </row>
    <row r="4" spans="1:16" ht="14.25" thickBot="1" x14ac:dyDescent="0.2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29" t="s">
        <v>20</v>
      </c>
    </row>
    <row r="5" spans="1:16" x14ac:dyDescent="0.15">
      <c r="A5" s="606" t="s">
        <v>140</v>
      </c>
      <c r="B5" s="607"/>
      <c r="C5" s="185">
        <v>11866</v>
      </c>
      <c r="D5" s="186">
        <v>10955</v>
      </c>
      <c r="E5" s="186">
        <v>11312</v>
      </c>
      <c r="F5" s="186">
        <v>12863</v>
      </c>
      <c r="G5" s="186">
        <v>13327</v>
      </c>
      <c r="H5" s="186">
        <v>11400</v>
      </c>
      <c r="I5" s="186">
        <v>10966</v>
      </c>
      <c r="J5" s="186">
        <v>11080</v>
      </c>
      <c r="K5" s="186">
        <v>10527</v>
      </c>
      <c r="L5" s="186">
        <v>10699</v>
      </c>
      <c r="M5" s="186">
        <v>10083</v>
      </c>
      <c r="N5" s="187">
        <v>11152</v>
      </c>
      <c r="O5" s="188">
        <v>136230</v>
      </c>
      <c r="P5" s="189">
        <f>O5/297</f>
        <v>458.68686868686871</v>
      </c>
    </row>
    <row r="6" spans="1:16" x14ac:dyDescent="0.15">
      <c r="A6" s="608" t="s">
        <v>21</v>
      </c>
      <c r="B6" s="46" t="s">
        <v>107</v>
      </c>
      <c r="C6" s="190">
        <v>48709</v>
      </c>
      <c r="D6" s="191">
        <v>44187</v>
      </c>
      <c r="E6" s="191">
        <v>44562</v>
      </c>
      <c r="F6" s="191">
        <v>48510</v>
      </c>
      <c r="G6" s="191">
        <v>49412</v>
      </c>
      <c r="H6" s="191">
        <v>45049</v>
      </c>
      <c r="I6" s="191">
        <v>43655</v>
      </c>
      <c r="J6" s="191">
        <v>43827</v>
      </c>
      <c r="K6" s="191">
        <v>43090</v>
      </c>
      <c r="L6" s="191">
        <v>44052</v>
      </c>
      <c r="M6" s="191">
        <v>40526</v>
      </c>
      <c r="N6" s="192">
        <v>44447</v>
      </c>
      <c r="O6" s="193">
        <v>540026</v>
      </c>
      <c r="P6" s="194">
        <f>O6/297</f>
        <v>1818.2693602693603</v>
      </c>
    </row>
    <row r="7" spans="1:16" x14ac:dyDescent="0.15">
      <c r="A7" s="608"/>
      <c r="B7" s="46" t="s">
        <v>108</v>
      </c>
      <c r="C7" s="190">
        <v>9109</v>
      </c>
      <c r="D7" s="191">
        <v>7572</v>
      </c>
      <c r="E7" s="191">
        <v>8628</v>
      </c>
      <c r="F7" s="191">
        <v>13358</v>
      </c>
      <c r="G7" s="191">
        <v>13283</v>
      </c>
      <c r="H7" s="191">
        <v>9884</v>
      </c>
      <c r="I7" s="191">
        <v>9183</v>
      </c>
      <c r="J7" s="191">
        <v>9247</v>
      </c>
      <c r="K7" s="191">
        <v>9834</v>
      </c>
      <c r="L7" s="191">
        <v>9486</v>
      </c>
      <c r="M7" s="191">
        <v>9231</v>
      </c>
      <c r="N7" s="192">
        <v>10277</v>
      </c>
      <c r="O7" s="193">
        <v>119092</v>
      </c>
      <c r="P7" s="194">
        <f t="shared" ref="P7:P8" si="0">O7/297</f>
        <v>400.98316498316501</v>
      </c>
    </row>
    <row r="8" spans="1:16" x14ac:dyDescent="0.15">
      <c r="A8" s="608"/>
      <c r="B8" s="46" t="s">
        <v>3</v>
      </c>
      <c r="C8" s="190">
        <f>SUM(C6:C7)</f>
        <v>57818</v>
      </c>
      <c r="D8" s="191">
        <f>SUM(D6:D7)</f>
        <v>51759</v>
      </c>
      <c r="E8" s="191">
        <f t="shared" ref="E8:M8" si="1">SUM(E6:E7)</f>
        <v>53190</v>
      </c>
      <c r="F8" s="191">
        <f t="shared" si="1"/>
        <v>61868</v>
      </c>
      <c r="G8" s="191">
        <f t="shared" si="1"/>
        <v>62695</v>
      </c>
      <c r="H8" s="191">
        <f t="shared" si="1"/>
        <v>54933</v>
      </c>
      <c r="I8" s="191">
        <f t="shared" si="1"/>
        <v>52838</v>
      </c>
      <c r="J8" s="191">
        <f t="shared" si="1"/>
        <v>53074</v>
      </c>
      <c r="K8" s="191">
        <f t="shared" si="1"/>
        <v>52924</v>
      </c>
      <c r="L8" s="191">
        <f t="shared" si="1"/>
        <v>53538</v>
      </c>
      <c r="M8" s="191">
        <f t="shared" si="1"/>
        <v>49757</v>
      </c>
      <c r="N8" s="192">
        <f>SUM(N6:N7)</f>
        <v>54724</v>
      </c>
      <c r="O8" s="195">
        <f>SUM(O6:O7)</f>
        <v>659118</v>
      </c>
      <c r="P8" s="194">
        <f t="shared" si="0"/>
        <v>2219.2525252525252</v>
      </c>
    </row>
    <row r="9" spans="1:16" ht="29.25" customHeight="1" x14ac:dyDescent="0.15">
      <c r="A9" s="609" t="s">
        <v>336</v>
      </c>
      <c r="B9" s="610"/>
      <c r="C9" s="190">
        <v>9696</v>
      </c>
      <c r="D9" s="191">
        <v>9904</v>
      </c>
      <c r="E9" s="191">
        <v>9769</v>
      </c>
      <c r="F9" s="191">
        <v>10595</v>
      </c>
      <c r="G9" s="191">
        <v>12242</v>
      </c>
      <c r="H9" s="191">
        <v>9492</v>
      </c>
      <c r="I9" s="191">
        <v>9865</v>
      </c>
      <c r="J9" s="191">
        <v>10116</v>
      </c>
      <c r="K9" s="191">
        <v>9690</v>
      </c>
      <c r="L9" s="191">
        <v>8848</v>
      </c>
      <c r="M9" s="191">
        <v>9184</v>
      </c>
      <c r="N9" s="349">
        <v>8719</v>
      </c>
      <c r="O9" s="351">
        <v>118120</v>
      </c>
      <c r="P9" s="350">
        <f>O9/297</f>
        <v>397.7104377104377</v>
      </c>
    </row>
    <row r="10" spans="1:16" s="319" customFormat="1" ht="28.5" customHeight="1" thickBot="1" x14ac:dyDescent="0.2">
      <c r="A10" s="611" t="s">
        <v>337</v>
      </c>
      <c r="B10" s="612"/>
      <c r="C10" s="357">
        <v>1787</v>
      </c>
      <c r="D10" s="358">
        <v>2365</v>
      </c>
      <c r="E10" s="358">
        <v>1495</v>
      </c>
      <c r="F10" s="358">
        <v>2030</v>
      </c>
      <c r="G10" s="358">
        <v>2874</v>
      </c>
      <c r="H10" s="358">
        <v>2712</v>
      </c>
      <c r="I10" s="358">
        <v>1412</v>
      </c>
      <c r="J10" s="358">
        <v>2919</v>
      </c>
      <c r="K10" s="358">
        <v>1982</v>
      </c>
      <c r="L10" s="358">
        <v>2264</v>
      </c>
      <c r="M10" s="358">
        <v>2181</v>
      </c>
      <c r="N10" s="359">
        <v>2441</v>
      </c>
      <c r="O10" s="360">
        <v>26462</v>
      </c>
      <c r="P10" s="361">
        <v>90</v>
      </c>
    </row>
    <row r="11" spans="1:16" ht="27" customHeight="1" thickBot="1" x14ac:dyDescent="0.2">
      <c r="A11" s="603" t="s">
        <v>338</v>
      </c>
      <c r="B11" s="604"/>
      <c r="C11" s="352">
        <v>11483</v>
      </c>
      <c r="D11" s="353">
        <v>12269</v>
      </c>
      <c r="E11" s="353">
        <v>11264</v>
      </c>
      <c r="F11" s="353">
        <v>12625</v>
      </c>
      <c r="G11" s="353">
        <v>15116</v>
      </c>
      <c r="H11" s="353">
        <v>12204</v>
      </c>
      <c r="I11" s="353">
        <v>11277</v>
      </c>
      <c r="J11" s="353">
        <v>13035</v>
      </c>
      <c r="K11" s="353">
        <v>11672</v>
      </c>
      <c r="L11" s="353">
        <v>11112</v>
      </c>
      <c r="M11" s="353">
        <v>11365</v>
      </c>
      <c r="N11" s="354">
        <v>11160</v>
      </c>
      <c r="O11" s="355">
        <v>144582</v>
      </c>
      <c r="P11" s="356">
        <v>487</v>
      </c>
    </row>
  </sheetData>
  <mergeCells count="8">
    <mergeCell ref="A11:B11"/>
    <mergeCell ref="A1:E1"/>
    <mergeCell ref="A3:D3"/>
    <mergeCell ref="A4:B4"/>
    <mergeCell ref="A5:B5"/>
    <mergeCell ref="A6:A8"/>
    <mergeCell ref="A9:B9"/>
    <mergeCell ref="A10:B10"/>
  </mergeCells>
  <phoneticPr fontId="2"/>
  <pageMargins left="0.7" right="0.7" top="0.75" bottom="0.75" header="0.3" footer="0.3"/>
  <pageSetup paperSize="9" scale="67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C1"/>
    </sheetView>
  </sheetViews>
  <sheetFormatPr defaultRowHeight="13.5" x14ac:dyDescent="0.15"/>
  <cols>
    <col min="1" max="1" width="5.5" style="243" bestFit="1" customWidth="1"/>
    <col min="2" max="13" width="6" style="243" bestFit="1" customWidth="1"/>
    <col min="14" max="14" width="7" style="243" bestFit="1" customWidth="1"/>
    <col min="15" max="15" width="5.875" style="243" customWidth="1"/>
    <col min="16" max="16384" width="9" style="243"/>
  </cols>
  <sheetData>
    <row r="1" spans="1:15" ht="17.25" x14ac:dyDescent="0.15">
      <c r="A1" s="614" t="s">
        <v>339</v>
      </c>
      <c r="B1" s="614"/>
      <c r="C1" s="614"/>
    </row>
    <row r="2" spans="1:15" ht="17.25" x14ac:dyDescent="0.15">
      <c r="A2" s="237"/>
      <c r="B2" s="237"/>
      <c r="C2" s="237"/>
    </row>
    <row r="3" spans="1:15" ht="14.25" thickBot="1" x14ac:dyDescent="0.2">
      <c r="A3" s="615" t="s">
        <v>270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</row>
    <row r="4" spans="1:15" ht="27.75" thickBot="1" x14ac:dyDescent="0.2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 ht="14.25" thickBot="1" x14ac:dyDescent="0.2">
      <c r="A5" s="154" t="s">
        <v>21</v>
      </c>
      <c r="B5" s="362">
        <v>4900</v>
      </c>
      <c r="C5" s="156">
        <v>6446</v>
      </c>
      <c r="D5" s="156">
        <v>5342</v>
      </c>
      <c r="E5" s="156">
        <v>4645</v>
      </c>
      <c r="F5" s="156">
        <v>5663</v>
      </c>
      <c r="G5" s="156">
        <v>5094</v>
      </c>
      <c r="H5" s="156">
        <v>5093</v>
      </c>
      <c r="I5" s="156">
        <v>5488</v>
      </c>
      <c r="J5" s="156">
        <v>4049</v>
      </c>
      <c r="K5" s="156">
        <v>5155</v>
      </c>
      <c r="L5" s="156">
        <v>4527</v>
      </c>
      <c r="M5" s="363">
        <v>4859</v>
      </c>
      <c r="N5" s="139">
        <v>61261</v>
      </c>
      <c r="O5" s="364">
        <v>206</v>
      </c>
    </row>
    <row r="6" spans="1:15" x14ac:dyDescent="0.15">
      <c r="A6" s="613"/>
      <c r="B6" s="613"/>
      <c r="C6" s="613"/>
      <c r="D6" s="613"/>
      <c r="E6" s="613"/>
      <c r="F6" s="613"/>
      <c r="G6" s="613"/>
    </row>
    <row r="7" spans="1:15" x14ac:dyDescent="0.15">
      <c r="A7" s="1"/>
    </row>
  </sheetData>
  <mergeCells count="3">
    <mergeCell ref="A6:G6"/>
    <mergeCell ref="A1:C1"/>
    <mergeCell ref="A3:O3"/>
  </mergeCells>
  <phoneticPr fontId="2"/>
  <pageMargins left="0.7" right="0.7" top="0.75" bottom="0.75" header="0.3" footer="0.3"/>
  <pageSetup paperSize="9" scale="9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selection activeCell="N25" sqref="N25"/>
    </sheetView>
  </sheetViews>
  <sheetFormatPr defaultColWidth="22.75" defaultRowHeight="13.5" x14ac:dyDescent="0.15"/>
  <cols>
    <col min="1" max="1" width="13.875" style="243" bestFit="1" customWidth="1"/>
    <col min="2" max="13" width="7.5" style="243" bestFit="1" customWidth="1"/>
    <col min="14" max="14" width="8.5" style="243" bestFit="1" customWidth="1"/>
    <col min="15" max="15" width="6" style="243" customWidth="1"/>
    <col min="16" max="16384" width="22.75" style="243"/>
  </cols>
  <sheetData>
    <row r="1" spans="1:15" ht="17.25" x14ac:dyDescent="0.15">
      <c r="A1" s="232" t="s">
        <v>348</v>
      </c>
    </row>
    <row r="2" spans="1:15" ht="17.25" x14ac:dyDescent="0.15">
      <c r="A2" s="232"/>
    </row>
    <row r="3" spans="1:15" ht="14.25" thickBot="1" x14ac:dyDescent="0.2">
      <c r="A3" s="616" t="s">
        <v>299</v>
      </c>
      <c r="B3" s="616"/>
      <c r="C3" s="616"/>
      <c r="D3" s="616"/>
      <c r="E3" s="616"/>
      <c r="F3" s="616"/>
      <c r="G3" s="616"/>
      <c r="H3" s="616"/>
    </row>
    <row r="4" spans="1:15" ht="27.75" thickBot="1" x14ac:dyDescent="0.2">
      <c r="A4" s="3"/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  <c r="O4" s="236" t="s">
        <v>20</v>
      </c>
    </row>
    <row r="5" spans="1:15" x14ac:dyDescent="0.15">
      <c r="A5" s="8" t="s">
        <v>150</v>
      </c>
      <c r="B5" s="403">
        <v>7</v>
      </c>
      <c r="C5" s="404">
        <v>17</v>
      </c>
      <c r="D5" s="404">
        <v>366</v>
      </c>
      <c r="E5" s="404">
        <v>51</v>
      </c>
      <c r="F5" s="404">
        <v>133</v>
      </c>
      <c r="G5" s="404">
        <v>64</v>
      </c>
      <c r="H5" s="404">
        <v>52</v>
      </c>
      <c r="I5" s="404">
        <v>29</v>
      </c>
      <c r="J5" s="404">
        <v>204</v>
      </c>
      <c r="K5" s="404">
        <v>71</v>
      </c>
      <c r="L5" s="404">
        <v>64</v>
      </c>
      <c r="M5" s="405">
        <v>89</v>
      </c>
      <c r="N5" s="133">
        <f>SUM(B5:M5)</f>
        <v>1147</v>
      </c>
      <c r="O5" s="406">
        <f>N5/297</f>
        <v>3.861952861952862</v>
      </c>
    </row>
    <row r="6" spans="1:15" x14ac:dyDescent="0.15">
      <c r="A6" s="72" t="s">
        <v>298</v>
      </c>
      <c r="B6" s="407">
        <v>212</v>
      </c>
      <c r="C6" s="366">
        <v>237</v>
      </c>
      <c r="D6" s="366">
        <v>222</v>
      </c>
      <c r="E6" s="366">
        <v>304</v>
      </c>
      <c r="F6" s="366">
        <v>274</v>
      </c>
      <c r="G6" s="366">
        <v>313</v>
      </c>
      <c r="H6" s="366">
        <v>346</v>
      </c>
      <c r="I6" s="366">
        <v>270</v>
      </c>
      <c r="J6" s="366">
        <v>219</v>
      </c>
      <c r="K6" s="366">
        <v>219</v>
      </c>
      <c r="L6" s="366">
        <v>225</v>
      </c>
      <c r="M6" s="367">
        <v>164</v>
      </c>
      <c r="N6" s="135">
        <f>SUM(B6:M6)</f>
        <v>3005</v>
      </c>
      <c r="O6" s="408">
        <f>N6/365</f>
        <v>8.2328767123287676</v>
      </c>
    </row>
    <row r="7" spans="1:15" x14ac:dyDescent="0.15">
      <c r="A7" s="72" t="s">
        <v>151</v>
      </c>
      <c r="B7" s="409">
        <v>29718</v>
      </c>
      <c r="C7" s="368">
        <v>23580</v>
      </c>
      <c r="D7" s="368">
        <v>25952</v>
      </c>
      <c r="E7" s="368">
        <v>24051</v>
      </c>
      <c r="F7" s="368">
        <v>34206</v>
      </c>
      <c r="G7" s="368">
        <v>23719</v>
      </c>
      <c r="H7" s="368">
        <v>25375</v>
      </c>
      <c r="I7" s="368">
        <v>25868</v>
      </c>
      <c r="J7" s="368">
        <v>25348</v>
      </c>
      <c r="K7" s="368">
        <v>18023</v>
      </c>
      <c r="L7" s="368">
        <v>20983</v>
      </c>
      <c r="M7" s="316">
        <v>22046</v>
      </c>
      <c r="N7" s="135">
        <f>SUM(B7:M7)</f>
        <v>298869</v>
      </c>
      <c r="O7" s="410">
        <f>N7/297</f>
        <v>1006.2929292929293</v>
      </c>
    </row>
    <row r="8" spans="1:15" ht="14.25" thickBot="1" x14ac:dyDescent="0.2">
      <c r="A8" s="9" t="s">
        <v>152</v>
      </c>
      <c r="B8" s="411">
        <v>3281</v>
      </c>
      <c r="C8" s="412">
        <v>3039</v>
      </c>
      <c r="D8" s="412">
        <v>1776</v>
      </c>
      <c r="E8" s="412">
        <v>1690</v>
      </c>
      <c r="F8" s="412">
        <v>3762</v>
      </c>
      <c r="G8" s="412">
        <v>4333</v>
      </c>
      <c r="H8" s="412">
        <v>1205</v>
      </c>
      <c r="I8" s="412">
        <v>3506</v>
      </c>
      <c r="J8" s="412">
        <v>3307</v>
      </c>
      <c r="K8" s="412">
        <v>1440</v>
      </c>
      <c r="L8" s="412">
        <v>997</v>
      </c>
      <c r="M8" s="413">
        <v>3384</v>
      </c>
      <c r="N8" s="138">
        <f>SUM(B8:M8)</f>
        <v>31720</v>
      </c>
      <c r="O8" s="414">
        <f>N8/297</f>
        <v>106.8013468013468</v>
      </c>
    </row>
    <row r="9" spans="1:15" x14ac:dyDescent="0.15">
      <c r="A9" s="41"/>
    </row>
    <row r="10" spans="1:15" x14ac:dyDescent="0.15"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</row>
    <row r="11" spans="1:15" x14ac:dyDescent="0.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 x14ac:dyDescent="0.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 x14ac:dyDescent="0.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</sheetData>
  <mergeCells count="1">
    <mergeCell ref="A3:H3"/>
  </mergeCells>
  <phoneticPr fontId="2"/>
  <pageMargins left="0.7" right="0.7" top="0.75" bottom="0.75" header="0.3" footer="0.3"/>
  <pageSetup paperSize="9" scale="7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M27" sqref="M27"/>
    </sheetView>
  </sheetViews>
  <sheetFormatPr defaultRowHeight="13.5" x14ac:dyDescent="0.15"/>
  <cols>
    <col min="1" max="1" width="13.875" style="243" bestFit="1" customWidth="1"/>
    <col min="2" max="2" width="5.25" style="243" bestFit="1" customWidth="1"/>
    <col min="3" max="3" width="6.25" style="243" customWidth="1"/>
    <col min="4" max="4" width="3.5" style="243" bestFit="1" customWidth="1"/>
    <col min="5" max="16384" width="9" style="243"/>
  </cols>
  <sheetData>
    <row r="1" spans="1:5" ht="17.25" x14ac:dyDescent="0.15">
      <c r="A1" s="576" t="s">
        <v>350</v>
      </c>
      <c r="B1" s="576"/>
      <c r="C1" s="576"/>
      <c r="D1" s="576"/>
      <c r="E1" s="576"/>
    </row>
    <row r="2" spans="1:5" ht="14.25" thickBot="1" x14ac:dyDescent="0.2">
      <c r="A2" s="41"/>
    </row>
    <row r="3" spans="1:5" ht="14.25" thickBot="1" x14ac:dyDescent="0.2">
      <c r="A3" s="68" t="s">
        <v>154</v>
      </c>
      <c r="B3" s="27" t="s">
        <v>155</v>
      </c>
    </row>
    <row r="4" spans="1:5" x14ac:dyDescent="0.15">
      <c r="A4" s="417" t="s">
        <v>156</v>
      </c>
      <c r="B4" s="418">
        <v>97</v>
      </c>
      <c r="C4" s="167"/>
      <c r="D4" s="167"/>
    </row>
    <row r="5" spans="1:5" x14ac:dyDescent="0.15">
      <c r="A5" s="419" t="s">
        <v>157</v>
      </c>
      <c r="B5" s="367">
        <v>247</v>
      </c>
      <c r="C5" s="167"/>
      <c r="D5" s="167"/>
    </row>
    <row r="6" spans="1:5" ht="14.25" thickBot="1" x14ac:dyDescent="0.2">
      <c r="A6" s="420" t="s">
        <v>158</v>
      </c>
      <c r="B6" s="421">
        <v>170</v>
      </c>
      <c r="C6" s="167"/>
      <c r="D6" s="167"/>
    </row>
    <row r="7" spans="1:5" ht="14.25" thickBot="1" x14ac:dyDescent="0.2">
      <c r="A7" s="140" t="s">
        <v>159</v>
      </c>
      <c r="B7" s="422">
        <f>SUM(B4:B6)</f>
        <v>514</v>
      </c>
      <c r="C7" s="167"/>
      <c r="D7" s="167"/>
    </row>
    <row r="8" spans="1:5" x14ac:dyDescent="0.15">
      <c r="A8" s="423"/>
      <c r="B8" s="424"/>
      <c r="C8" s="167"/>
      <c r="D8" s="167"/>
    </row>
    <row r="9" spans="1:5" x14ac:dyDescent="0.15">
      <c r="A9" s="617" t="s">
        <v>245</v>
      </c>
      <c r="B9" s="617"/>
      <c r="C9" s="617"/>
      <c r="D9" s="425">
        <v>29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activeCell="M21" sqref="M21"/>
    </sheetView>
  </sheetViews>
  <sheetFormatPr defaultRowHeight="13.5" x14ac:dyDescent="0.15"/>
  <cols>
    <col min="1" max="1" width="6.5" style="243" customWidth="1"/>
    <col min="2" max="2" width="6.125" style="243" bestFit="1" customWidth="1"/>
    <col min="3" max="14" width="7.5" style="243" bestFit="1" customWidth="1"/>
    <col min="15" max="15" width="8.5" style="243" bestFit="1" customWidth="1"/>
    <col min="16" max="16" width="6.375" style="243" customWidth="1"/>
    <col min="17" max="16384" width="9" style="243"/>
  </cols>
  <sheetData>
    <row r="1" spans="1:16" ht="17.25" x14ac:dyDescent="0.15">
      <c r="A1" s="597" t="s">
        <v>340</v>
      </c>
      <c r="B1" s="597"/>
      <c r="C1" s="597"/>
    </row>
    <row r="2" spans="1:16" ht="17.25" x14ac:dyDescent="0.15">
      <c r="A2" s="237"/>
      <c r="B2" s="237"/>
      <c r="C2" s="237"/>
    </row>
    <row r="3" spans="1:16" ht="14.25" thickBot="1" x14ac:dyDescent="0.2">
      <c r="A3" s="616" t="s">
        <v>259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</row>
    <row r="4" spans="1:16" ht="27.75" thickBot="1" x14ac:dyDescent="0.2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36" t="s">
        <v>3</v>
      </c>
      <c r="P4" s="236" t="s">
        <v>20</v>
      </c>
    </row>
    <row r="5" spans="1:16" x14ac:dyDescent="0.15">
      <c r="A5" s="606" t="s">
        <v>141</v>
      </c>
      <c r="B5" s="607"/>
      <c r="C5" s="372">
        <v>2459</v>
      </c>
      <c r="D5" s="299">
        <v>2433</v>
      </c>
      <c r="E5" s="299">
        <v>2846</v>
      </c>
      <c r="F5" s="299">
        <v>2854</v>
      </c>
      <c r="G5" s="299">
        <v>2713</v>
      </c>
      <c r="H5" s="299">
        <v>2690</v>
      </c>
      <c r="I5" s="299">
        <v>2618</v>
      </c>
      <c r="J5" s="299">
        <v>2665</v>
      </c>
      <c r="K5" s="299">
        <v>2878</v>
      </c>
      <c r="L5" s="299">
        <v>2574</v>
      </c>
      <c r="M5" s="299">
        <v>2401</v>
      </c>
      <c r="N5" s="315">
        <v>2513</v>
      </c>
      <c r="O5" s="373">
        <f>SUM(C5:N5)</f>
        <v>31644</v>
      </c>
      <c r="P5" s="374">
        <f>O5/297</f>
        <v>106.54545454545455</v>
      </c>
    </row>
    <row r="6" spans="1:16" x14ac:dyDescent="0.15">
      <c r="A6" s="608" t="s">
        <v>144</v>
      </c>
      <c r="B6" s="46" t="s">
        <v>142</v>
      </c>
      <c r="C6" s="297">
        <v>548</v>
      </c>
      <c r="D6" s="296">
        <v>404</v>
      </c>
      <c r="E6" s="296">
        <v>449</v>
      </c>
      <c r="F6" s="296">
        <v>429</v>
      </c>
      <c r="G6" s="296">
        <v>461</v>
      </c>
      <c r="H6" s="296">
        <v>403</v>
      </c>
      <c r="I6" s="296">
        <v>490</v>
      </c>
      <c r="J6" s="296">
        <v>451</v>
      </c>
      <c r="K6" s="296">
        <v>394</v>
      </c>
      <c r="L6" s="296">
        <v>379</v>
      </c>
      <c r="M6" s="296">
        <v>381</v>
      </c>
      <c r="N6" s="149">
        <v>431</v>
      </c>
      <c r="O6" s="375">
        <f>SUM(C6:N6)</f>
        <v>5220</v>
      </c>
      <c r="P6" s="376">
        <f>O6/297</f>
        <v>17.575757575757574</v>
      </c>
    </row>
    <row r="7" spans="1:16" x14ac:dyDescent="0.15">
      <c r="A7" s="608"/>
      <c r="B7" s="46" t="s">
        <v>22</v>
      </c>
      <c r="C7" s="377">
        <v>17077</v>
      </c>
      <c r="D7" s="298">
        <v>17069</v>
      </c>
      <c r="E7" s="298">
        <v>17276</v>
      </c>
      <c r="F7" s="298">
        <v>16589</v>
      </c>
      <c r="G7" s="298">
        <v>16746</v>
      </c>
      <c r="H7" s="298">
        <v>16878</v>
      </c>
      <c r="I7" s="298">
        <v>17395</v>
      </c>
      <c r="J7" s="298">
        <v>16233</v>
      </c>
      <c r="K7" s="298">
        <v>16018</v>
      </c>
      <c r="L7" s="298">
        <v>16819</v>
      </c>
      <c r="M7" s="298">
        <v>15854</v>
      </c>
      <c r="N7" s="147">
        <v>17289</v>
      </c>
      <c r="O7" s="375">
        <f>SUM(C7:N7)</f>
        <v>201243</v>
      </c>
      <c r="P7" s="376">
        <f>O7/365</f>
        <v>551.35068493150686</v>
      </c>
    </row>
    <row r="8" spans="1:16" ht="14.25" thickBot="1" x14ac:dyDescent="0.2">
      <c r="A8" s="618"/>
      <c r="B8" s="18" t="s">
        <v>143</v>
      </c>
      <c r="C8" s="378">
        <v>91</v>
      </c>
      <c r="D8" s="379">
        <v>94</v>
      </c>
      <c r="E8" s="379">
        <v>84</v>
      </c>
      <c r="F8" s="379">
        <v>103</v>
      </c>
      <c r="G8" s="379">
        <v>113</v>
      </c>
      <c r="H8" s="379">
        <v>98</v>
      </c>
      <c r="I8" s="379">
        <v>90</v>
      </c>
      <c r="J8" s="379">
        <v>130</v>
      </c>
      <c r="K8" s="379">
        <v>105</v>
      </c>
      <c r="L8" s="379">
        <v>81</v>
      </c>
      <c r="M8" s="379">
        <v>94</v>
      </c>
      <c r="N8" s="153">
        <v>122</v>
      </c>
      <c r="O8" s="380">
        <f>SUM(C8:N8)</f>
        <v>1205</v>
      </c>
      <c r="P8" s="381">
        <f>O8/365</f>
        <v>3.3013698630136985</v>
      </c>
    </row>
    <row r="9" spans="1:16" ht="14.25" thickBot="1" x14ac:dyDescent="0.2">
      <c r="A9" s="583" t="s">
        <v>3</v>
      </c>
      <c r="B9" s="584"/>
      <c r="C9" s="382">
        <f t="shared" ref="C9:N9" si="0">SUM(C5:C8)</f>
        <v>20175</v>
      </c>
      <c r="D9" s="382">
        <f t="shared" si="0"/>
        <v>20000</v>
      </c>
      <c r="E9" s="382">
        <f t="shared" si="0"/>
        <v>20655</v>
      </c>
      <c r="F9" s="382">
        <f t="shared" si="0"/>
        <v>19975</v>
      </c>
      <c r="G9" s="382">
        <f t="shared" si="0"/>
        <v>20033</v>
      </c>
      <c r="H9" s="382">
        <f t="shared" si="0"/>
        <v>20069</v>
      </c>
      <c r="I9" s="382">
        <f t="shared" si="0"/>
        <v>20593</v>
      </c>
      <c r="J9" s="382">
        <f t="shared" si="0"/>
        <v>19479</v>
      </c>
      <c r="K9" s="382">
        <f t="shared" si="0"/>
        <v>19395</v>
      </c>
      <c r="L9" s="382">
        <f t="shared" si="0"/>
        <v>19853</v>
      </c>
      <c r="M9" s="382">
        <f t="shared" si="0"/>
        <v>18730</v>
      </c>
      <c r="N9" s="382">
        <f t="shared" si="0"/>
        <v>20355</v>
      </c>
      <c r="O9" s="383">
        <f>SUM(C9:N9)</f>
        <v>239312</v>
      </c>
      <c r="P9" s="384" t="s">
        <v>296</v>
      </c>
    </row>
    <row r="10" spans="1:16" x14ac:dyDescent="0.15">
      <c r="A10" s="619"/>
      <c r="B10" s="619"/>
      <c r="C10" s="619"/>
      <c r="D10" s="619"/>
      <c r="E10" s="619"/>
      <c r="F10" s="619"/>
      <c r="G10" s="619"/>
      <c r="H10" s="619"/>
      <c r="I10" s="619"/>
      <c r="J10" s="619"/>
      <c r="K10" s="619"/>
    </row>
    <row r="12" spans="1:16" x14ac:dyDescent="0.15"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</row>
    <row r="13" spans="1:16" x14ac:dyDescent="0.15"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</row>
    <row r="14" spans="1:16" x14ac:dyDescent="0.15"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</row>
    <row r="15" spans="1:16" x14ac:dyDescent="0.15"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6" x14ac:dyDescent="0.15"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</row>
  </sheetData>
  <mergeCells count="7">
    <mergeCell ref="A1:C1"/>
    <mergeCell ref="A3:P3"/>
    <mergeCell ref="A6:A8"/>
    <mergeCell ref="A10:K10"/>
    <mergeCell ref="A9:B9"/>
    <mergeCell ref="A4:B4"/>
    <mergeCell ref="A5:B5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sqref="A1:H1"/>
    </sheetView>
  </sheetViews>
  <sheetFormatPr defaultRowHeight="13.5" x14ac:dyDescent="0.15"/>
  <cols>
    <col min="1" max="1" width="6.75" style="2" bestFit="1" customWidth="1"/>
    <col min="2" max="2" width="16.125" style="2" customWidth="1"/>
    <col min="3" max="14" width="8" style="2" bestFit="1" customWidth="1"/>
    <col min="15" max="15" width="9.5" style="2" bestFit="1" customWidth="1"/>
    <col min="16" max="16" width="9.875" style="2" bestFit="1" customWidth="1"/>
    <col min="17" max="16384" width="9" style="2"/>
  </cols>
  <sheetData>
    <row r="1" spans="1:16" ht="17.25" x14ac:dyDescent="0.15">
      <c r="A1" s="623" t="s">
        <v>341</v>
      </c>
      <c r="B1" s="623"/>
      <c r="C1" s="623"/>
      <c r="D1" s="623"/>
      <c r="E1" s="623"/>
      <c r="F1" s="623"/>
      <c r="G1" s="623"/>
      <c r="H1" s="623"/>
    </row>
    <row r="2" spans="1:16" ht="17.25" x14ac:dyDescent="0.15">
      <c r="A2" s="31"/>
      <c r="B2" s="31"/>
      <c r="C2" s="31"/>
      <c r="D2" s="31"/>
      <c r="E2" s="31"/>
      <c r="F2" s="31"/>
      <c r="G2" s="31"/>
      <c r="H2" s="31"/>
    </row>
    <row r="3" spans="1:16" ht="14.25" thickBot="1" x14ac:dyDescent="0.2">
      <c r="A3" s="625" t="s">
        <v>268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</row>
    <row r="4" spans="1:16" ht="14.25" thickBot="1" x14ac:dyDescent="0.2">
      <c r="A4" s="626"/>
      <c r="B4" s="627"/>
      <c r="C4" s="200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  <c r="N4" s="50" t="s">
        <v>19</v>
      </c>
      <c r="O4" s="201" t="s">
        <v>3</v>
      </c>
      <c r="P4" s="48" t="s">
        <v>20</v>
      </c>
    </row>
    <row r="5" spans="1:16" x14ac:dyDescent="0.15">
      <c r="A5" s="628" t="s">
        <v>145</v>
      </c>
      <c r="B5" s="629"/>
      <c r="C5" s="185">
        <v>128432</v>
      </c>
      <c r="D5" s="186">
        <v>136208</v>
      </c>
      <c r="E5" s="186">
        <v>133151</v>
      </c>
      <c r="F5" s="186">
        <v>135597</v>
      </c>
      <c r="G5" s="186">
        <v>137967</v>
      </c>
      <c r="H5" s="186">
        <v>132999</v>
      </c>
      <c r="I5" s="186">
        <v>143485</v>
      </c>
      <c r="J5" s="186">
        <v>134529</v>
      </c>
      <c r="K5" s="186">
        <v>134711</v>
      </c>
      <c r="L5" s="186">
        <v>138696</v>
      </c>
      <c r="M5" s="186">
        <v>120301</v>
      </c>
      <c r="N5" s="187">
        <v>140461</v>
      </c>
      <c r="O5" s="188">
        <v>1616537</v>
      </c>
      <c r="P5" s="202">
        <f>O5/365</f>
        <v>4428.868493150685</v>
      </c>
    </row>
    <row r="6" spans="1:16" x14ac:dyDescent="0.15">
      <c r="A6" s="630" t="s">
        <v>344</v>
      </c>
      <c r="B6" s="631"/>
      <c r="C6" s="190">
        <v>590069</v>
      </c>
      <c r="D6" s="191">
        <v>659944</v>
      </c>
      <c r="E6" s="191">
        <v>663444</v>
      </c>
      <c r="F6" s="191">
        <v>650674</v>
      </c>
      <c r="G6" s="191">
        <v>719882</v>
      </c>
      <c r="H6" s="191">
        <v>663463</v>
      </c>
      <c r="I6" s="191">
        <v>767476</v>
      </c>
      <c r="J6" s="191">
        <v>730397</v>
      </c>
      <c r="K6" s="191">
        <v>678556</v>
      </c>
      <c r="L6" s="191">
        <v>729683</v>
      </c>
      <c r="M6" s="191">
        <v>699566</v>
      </c>
      <c r="N6" s="192">
        <v>770050</v>
      </c>
      <c r="O6" s="193">
        <v>8323204</v>
      </c>
      <c r="P6" s="202">
        <f t="shared" ref="P6:P12" si="0">O6/365</f>
        <v>22803.298630136986</v>
      </c>
    </row>
    <row r="7" spans="1:16" x14ac:dyDescent="0.15">
      <c r="A7" s="620" t="s">
        <v>146</v>
      </c>
      <c r="B7" s="203" t="s">
        <v>22</v>
      </c>
      <c r="C7" s="190">
        <v>360300</v>
      </c>
      <c r="D7" s="191">
        <v>377691</v>
      </c>
      <c r="E7" s="191">
        <v>354000</v>
      </c>
      <c r="F7" s="191">
        <v>351417</v>
      </c>
      <c r="G7" s="191">
        <v>348226</v>
      </c>
      <c r="H7" s="191">
        <v>329140</v>
      </c>
      <c r="I7" s="191">
        <v>331935</v>
      </c>
      <c r="J7" s="191">
        <v>320965</v>
      </c>
      <c r="K7" s="191">
        <v>320361</v>
      </c>
      <c r="L7" s="191">
        <v>338620</v>
      </c>
      <c r="M7" s="191">
        <v>321919</v>
      </c>
      <c r="N7" s="192">
        <v>371928</v>
      </c>
      <c r="O7" s="195">
        <v>4126502</v>
      </c>
      <c r="P7" s="202">
        <f t="shared" si="0"/>
        <v>11305.48493150685</v>
      </c>
    </row>
    <row r="8" spans="1:16" s="319" customFormat="1" x14ac:dyDescent="0.15">
      <c r="A8" s="621"/>
      <c r="B8" s="203" t="s">
        <v>143</v>
      </c>
      <c r="C8" s="190">
        <v>13715</v>
      </c>
      <c r="D8" s="191">
        <v>20204</v>
      </c>
      <c r="E8" s="191">
        <v>10897</v>
      </c>
      <c r="F8" s="191">
        <v>11945</v>
      </c>
      <c r="G8" s="191">
        <v>10497</v>
      </c>
      <c r="H8" s="191">
        <v>11903</v>
      </c>
      <c r="I8" s="191">
        <v>12721</v>
      </c>
      <c r="J8" s="191">
        <v>15709</v>
      </c>
      <c r="K8" s="191">
        <v>5024</v>
      </c>
      <c r="L8" s="191">
        <v>13078</v>
      </c>
      <c r="M8" s="191">
        <v>12125</v>
      </c>
      <c r="N8" s="192">
        <v>13178</v>
      </c>
      <c r="O8" s="195">
        <v>150996</v>
      </c>
      <c r="P8" s="202">
        <f t="shared" ref="P8" si="1">O8/365</f>
        <v>413.68767123287671</v>
      </c>
    </row>
    <row r="9" spans="1:16" s="319" customFormat="1" x14ac:dyDescent="0.15">
      <c r="A9" s="621"/>
      <c r="B9" s="203" t="s">
        <v>345</v>
      </c>
      <c r="C9" s="190">
        <v>48626</v>
      </c>
      <c r="D9" s="191">
        <v>48958</v>
      </c>
      <c r="E9" s="191">
        <v>49408</v>
      </c>
      <c r="F9" s="191">
        <v>52162</v>
      </c>
      <c r="G9" s="191">
        <v>51537</v>
      </c>
      <c r="H9" s="191">
        <v>49415</v>
      </c>
      <c r="I9" s="191">
        <v>55629</v>
      </c>
      <c r="J9" s="191">
        <v>52518</v>
      </c>
      <c r="K9" s="191">
        <v>49621</v>
      </c>
      <c r="L9" s="191">
        <v>53256</v>
      </c>
      <c r="M9" s="191">
        <v>50996</v>
      </c>
      <c r="N9" s="192">
        <v>63653</v>
      </c>
      <c r="O9" s="195">
        <v>625779</v>
      </c>
      <c r="P9" s="202">
        <v>1715</v>
      </c>
    </row>
    <row r="10" spans="1:16" x14ac:dyDescent="0.15">
      <c r="A10" s="621"/>
      <c r="B10" s="203" t="s">
        <v>342</v>
      </c>
      <c r="C10" s="190">
        <v>9</v>
      </c>
      <c r="D10" s="191">
        <v>8</v>
      </c>
      <c r="E10" s="191">
        <v>26</v>
      </c>
      <c r="F10" s="191">
        <v>11</v>
      </c>
      <c r="G10" s="191">
        <v>16</v>
      </c>
      <c r="H10" s="191">
        <v>8</v>
      </c>
      <c r="I10" s="191">
        <v>36</v>
      </c>
      <c r="J10" s="191">
        <v>0</v>
      </c>
      <c r="K10" s="191">
        <v>0</v>
      </c>
      <c r="L10" s="191">
        <v>1</v>
      </c>
      <c r="M10" s="191">
        <v>0</v>
      </c>
      <c r="N10" s="192">
        <v>4</v>
      </c>
      <c r="O10" s="195">
        <v>119</v>
      </c>
      <c r="P10" s="202">
        <v>10</v>
      </c>
    </row>
    <row r="11" spans="1:16" x14ac:dyDescent="0.15">
      <c r="A11" s="621"/>
      <c r="B11" s="203" t="s">
        <v>343</v>
      </c>
      <c r="C11" s="190">
        <v>42391</v>
      </c>
      <c r="D11" s="191">
        <v>40840</v>
      </c>
      <c r="E11" s="191">
        <v>40042</v>
      </c>
      <c r="F11" s="191">
        <v>39957</v>
      </c>
      <c r="G11" s="191">
        <v>39000</v>
      </c>
      <c r="H11" s="191">
        <v>37431</v>
      </c>
      <c r="I11" s="191">
        <v>39332</v>
      </c>
      <c r="J11" s="191">
        <v>37720</v>
      </c>
      <c r="K11" s="191">
        <v>37429</v>
      </c>
      <c r="L11" s="191">
        <v>38801</v>
      </c>
      <c r="M11" s="191">
        <v>35601</v>
      </c>
      <c r="N11" s="192">
        <v>39357</v>
      </c>
      <c r="O11" s="195">
        <v>467901</v>
      </c>
      <c r="P11" s="202">
        <f t="shared" ref="P11" si="2">O11/365</f>
        <v>1281.9205479452055</v>
      </c>
    </row>
    <row r="12" spans="1:16" s="102" customFormat="1" ht="14.25" thickBot="1" x14ac:dyDescent="0.2">
      <c r="A12" s="622"/>
      <c r="B12" s="110" t="s">
        <v>241</v>
      </c>
      <c r="C12" s="196">
        <v>29153</v>
      </c>
      <c r="D12" s="197">
        <v>31081</v>
      </c>
      <c r="E12" s="197">
        <v>29565</v>
      </c>
      <c r="F12" s="197">
        <v>29372</v>
      </c>
      <c r="G12" s="197">
        <v>30008</v>
      </c>
      <c r="H12" s="197">
        <v>31071</v>
      </c>
      <c r="I12" s="197">
        <v>29761</v>
      </c>
      <c r="J12" s="197">
        <v>27338</v>
      </c>
      <c r="K12" s="197">
        <v>25627</v>
      </c>
      <c r="L12" s="197">
        <v>27798</v>
      </c>
      <c r="M12" s="197">
        <v>25534</v>
      </c>
      <c r="N12" s="198">
        <v>29253</v>
      </c>
      <c r="O12" s="199">
        <v>345561</v>
      </c>
      <c r="P12" s="231">
        <f t="shared" si="0"/>
        <v>946.74246575342465</v>
      </c>
    </row>
    <row r="13" spans="1:16" x14ac:dyDescent="0.15">
      <c r="A13" s="619" t="s">
        <v>240</v>
      </c>
      <c r="B13" s="619"/>
      <c r="C13" s="619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24"/>
    </row>
    <row r="14" spans="1:16" x14ac:dyDescent="0.15">
      <c r="A14" s="1"/>
    </row>
    <row r="16" spans="1:16" x14ac:dyDescent="0.15">
      <c r="A16" s="109"/>
    </row>
  </sheetData>
  <mergeCells count="7">
    <mergeCell ref="A7:A12"/>
    <mergeCell ref="A1:H1"/>
    <mergeCell ref="A13:P13"/>
    <mergeCell ref="A3:P3"/>
    <mergeCell ref="A4:B4"/>
    <mergeCell ref="A5:B5"/>
    <mergeCell ref="A6:B6"/>
  </mergeCells>
  <phoneticPr fontId="2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sqref="A1:H1"/>
    </sheetView>
  </sheetViews>
  <sheetFormatPr defaultRowHeight="13.5" x14ac:dyDescent="0.15"/>
  <cols>
    <col min="1" max="12" width="7" bestFit="1" customWidth="1"/>
    <col min="13" max="13" width="9.25" bestFit="1" customWidth="1"/>
    <col min="14" max="14" width="9.125" bestFit="1" customWidth="1"/>
  </cols>
  <sheetData>
    <row r="1" spans="1:16" ht="17.25" x14ac:dyDescent="0.15">
      <c r="A1" s="632" t="s">
        <v>346</v>
      </c>
      <c r="B1" s="632"/>
      <c r="C1" s="632"/>
      <c r="D1" s="632"/>
      <c r="E1" s="632"/>
      <c r="F1" s="632"/>
      <c r="G1" s="632"/>
      <c r="H1" s="632"/>
    </row>
    <row r="3" spans="1:16" s="102" customFormat="1" ht="14.25" thickBot="1" x14ac:dyDescent="0.2">
      <c r="A3" s="126" t="s">
        <v>269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16"/>
      <c r="P3" s="116"/>
    </row>
    <row r="4" spans="1:16" ht="14.25" thickBot="1" x14ac:dyDescent="0.2">
      <c r="A4" s="111" t="s">
        <v>8</v>
      </c>
      <c r="B4" s="112" t="s">
        <v>9</v>
      </c>
      <c r="C4" s="112" t="s">
        <v>10</v>
      </c>
      <c r="D4" s="112" t="s">
        <v>11</v>
      </c>
      <c r="E4" s="112" t="s">
        <v>12</v>
      </c>
      <c r="F4" s="112" t="s">
        <v>13</v>
      </c>
      <c r="G4" s="112" t="s">
        <v>14</v>
      </c>
      <c r="H4" s="112" t="s">
        <v>15</v>
      </c>
      <c r="I4" s="112" t="s">
        <v>16</v>
      </c>
      <c r="J4" s="112" t="s">
        <v>17</v>
      </c>
      <c r="K4" s="112" t="s">
        <v>18</v>
      </c>
      <c r="L4" s="112" t="s">
        <v>19</v>
      </c>
      <c r="M4" s="112" t="s">
        <v>3</v>
      </c>
      <c r="N4" s="113" t="s">
        <v>20</v>
      </c>
      <c r="O4" s="114"/>
      <c r="P4" s="115"/>
    </row>
    <row r="5" spans="1:16" ht="14.25" thickBot="1" x14ac:dyDescent="0.2">
      <c r="A5" s="204">
        <v>90350</v>
      </c>
      <c r="B5" s="205">
        <v>94126</v>
      </c>
      <c r="C5" s="205">
        <v>92215</v>
      </c>
      <c r="D5" s="205">
        <v>92590</v>
      </c>
      <c r="E5" s="205">
        <v>91389</v>
      </c>
      <c r="F5" s="205">
        <v>90872</v>
      </c>
      <c r="G5" s="205">
        <v>91903</v>
      </c>
      <c r="H5" s="205">
        <v>89080</v>
      </c>
      <c r="I5" s="205">
        <v>84734</v>
      </c>
      <c r="J5" s="205">
        <v>91690</v>
      </c>
      <c r="K5" s="205">
        <v>79673</v>
      </c>
      <c r="L5" s="205">
        <v>94393</v>
      </c>
      <c r="M5" s="205">
        <v>1083015</v>
      </c>
      <c r="N5" s="205">
        <f>M5/365</f>
        <v>2967.1643835616437</v>
      </c>
    </row>
  </sheetData>
  <mergeCells count="1">
    <mergeCell ref="A1:H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D1" workbookViewId="0">
      <selection activeCell="N8" sqref="N8"/>
    </sheetView>
  </sheetViews>
  <sheetFormatPr defaultRowHeight="13.5" x14ac:dyDescent="0.15"/>
  <cols>
    <col min="1" max="14" width="9" style="293"/>
    <col min="15" max="15" width="9.5" style="293" bestFit="1" customWidth="1"/>
    <col min="16" max="16384" width="9" style="293"/>
  </cols>
  <sheetData>
    <row r="1" spans="1:15" ht="17.25" x14ac:dyDescent="0.15">
      <c r="A1" s="597" t="s">
        <v>347</v>
      </c>
      <c r="B1" s="597"/>
      <c r="C1" s="597"/>
    </row>
    <row r="2" spans="1:15" ht="17.25" x14ac:dyDescent="0.15">
      <c r="A2" s="292"/>
    </row>
    <row r="3" spans="1:15" ht="14.25" thickBot="1" x14ac:dyDescent="0.2">
      <c r="A3" s="74" t="s">
        <v>260</v>
      </c>
    </row>
    <row r="4" spans="1:15" ht="14.25" thickBot="1" x14ac:dyDescent="0.2">
      <c r="A4" s="3"/>
      <c r="B4" s="208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209" t="s">
        <v>19</v>
      </c>
      <c r="N4" s="3" t="s">
        <v>3</v>
      </c>
      <c r="O4" s="291" t="s">
        <v>20</v>
      </c>
    </row>
    <row r="5" spans="1:15" x14ac:dyDescent="0.15">
      <c r="A5" s="207" t="s">
        <v>147</v>
      </c>
      <c r="B5" s="385">
        <v>4984</v>
      </c>
      <c r="C5" s="386">
        <v>4417</v>
      </c>
      <c r="D5" s="386">
        <v>4558</v>
      </c>
      <c r="E5" s="386">
        <v>5581</v>
      </c>
      <c r="F5" s="386">
        <v>6317</v>
      </c>
      <c r="G5" s="386">
        <v>4508</v>
      </c>
      <c r="H5" s="386">
        <v>4177</v>
      </c>
      <c r="I5" s="386">
        <v>4658</v>
      </c>
      <c r="J5" s="386">
        <v>4282</v>
      </c>
      <c r="K5" s="386">
        <v>3883</v>
      </c>
      <c r="L5" s="386">
        <v>3820</v>
      </c>
      <c r="M5" s="387">
        <v>4230</v>
      </c>
      <c r="N5" s="388">
        <f>SUM(B5:M5)</f>
        <v>55415</v>
      </c>
      <c r="O5" s="389">
        <f>N5/297</f>
        <v>186.58249158249157</v>
      </c>
    </row>
    <row r="6" spans="1:15" x14ac:dyDescent="0.15">
      <c r="A6" s="72" t="s">
        <v>148</v>
      </c>
      <c r="B6" s="390">
        <v>1572</v>
      </c>
      <c r="C6" s="298">
        <v>1494</v>
      </c>
      <c r="D6" s="298">
        <v>1535</v>
      </c>
      <c r="E6" s="298">
        <v>1565</v>
      </c>
      <c r="F6" s="298">
        <v>1850</v>
      </c>
      <c r="G6" s="298">
        <v>1610</v>
      </c>
      <c r="H6" s="298">
        <v>1732</v>
      </c>
      <c r="I6" s="298">
        <v>1626</v>
      </c>
      <c r="J6" s="298">
        <v>1474</v>
      </c>
      <c r="K6" s="298">
        <v>1460</v>
      </c>
      <c r="L6" s="298">
        <v>1381</v>
      </c>
      <c r="M6" s="391">
        <v>1369</v>
      </c>
      <c r="N6" s="388">
        <f>SUM(B6:M6)</f>
        <v>18668</v>
      </c>
      <c r="O6" s="392">
        <f>N6/297</f>
        <v>62.855218855218858</v>
      </c>
    </row>
    <row r="7" spans="1:15" x14ac:dyDescent="0.15">
      <c r="A7" s="72" t="s">
        <v>297</v>
      </c>
      <c r="B7" s="393">
        <v>37</v>
      </c>
      <c r="C7" s="296">
        <v>31</v>
      </c>
      <c r="D7" s="296">
        <v>36</v>
      </c>
      <c r="E7" s="296">
        <v>60</v>
      </c>
      <c r="F7" s="296">
        <v>49</v>
      </c>
      <c r="G7" s="296">
        <v>65</v>
      </c>
      <c r="H7" s="296">
        <v>39</v>
      </c>
      <c r="I7" s="296">
        <v>29</v>
      </c>
      <c r="J7" s="296">
        <v>43</v>
      </c>
      <c r="K7" s="296">
        <v>27</v>
      </c>
      <c r="L7" s="296">
        <v>56</v>
      </c>
      <c r="M7" s="394">
        <v>38</v>
      </c>
      <c r="N7" s="388">
        <f>SUM(B7:M7)</f>
        <v>510</v>
      </c>
      <c r="O7" s="392">
        <f>N7/365</f>
        <v>1.3972602739726028</v>
      </c>
    </row>
    <row r="8" spans="1:15" ht="14.25" thickBot="1" x14ac:dyDescent="0.2">
      <c r="A8" s="206" t="s">
        <v>149</v>
      </c>
      <c r="B8" s="395">
        <v>127</v>
      </c>
      <c r="C8" s="396">
        <v>130</v>
      </c>
      <c r="D8" s="396">
        <v>499</v>
      </c>
      <c r="E8" s="396">
        <v>146</v>
      </c>
      <c r="F8" s="396">
        <v>204</v>
      </c>
      <c r="G8" s="396">
        <v>188</v>
      </c>
      <c r="H8" s="396">
        <v>164</v>
      </c>
      <c r="I8" s="396">
        <v>211</v>
      </c>
      <c r="J8" s="396">
        <v>470</v>
      </c>
      <c r="K8" s="396">
        <v>150</v>
      </c>
      <c r="L8" s="396">
        <v>139</v>
      </c>
      <c r="M8" s="397">
        <v>269</v>
      </c>
      <c r="N8" s="388">
        <f>SUM(B8:M8)</f>
        <v>2697</v>
      </c>
      <c r="O8" s="398">
        <f>N8/297</f>
        <v>9.0808080808080813</v>
      </c>
    </row>
    <row r="9" spans="1:15" ht="14.25" thickBot="1" x14ac:dyDescent="0.2">
      <c r="A9" s="3" t="s">
        <v>3</v>
      </c>
      <c r="B9" s="399">
        <f t="shared" ref="B9:M9" si="0">SUM(B5:B8)</f>
        <v>6720</v>
      </c>
      <c r="C9" s="400">
        <f t="shared" si="0"/>
        <v>6072</v>
      </c>
      <c r="D9" s="400">
        <f t="shared" si="0"/>
        <v>6628</v>
      </c>
      <c r="E9" s="400">
        <f t="shared" si="0"/>
        <v>7352</v>
      </c>
      <c r="F9" s="400">
        <f t="shared" si="0"/>
        <v>8420</v>
      </c>
      <c r="G9" s="400">
        <f t="shared" si="0"/>
        <v>6371</v>
      </c>
      <c r="H9" s="400">
        <f t="shared" si="0"/>
        <v>6112</v>
      </c>
      <c r="I9" s="400">
        <f t="shared" si="0"/>
        <v>6524</v>
      </c>
      <c r="J9" s="400">
        <f t="shared" si="0"/>
        <v>6269</v>
      </c>
      <c r="K9" s="400">
        <f t="shared" si="0"/>
        <v>5520</v>
      </c>
      <c r="L9" s="400">
        <f t="shared" si="0"/>
        <v>5396</v>
      </c>
      <c r="M9" s="401">
        <f t="shared" si="0"/>
        <v>5906</v>
      </c>
      <c r="N9" s="383">
        <f>SUM(B9:M9)</f>
        <v>77290</v>
      </c>
      <c r="O9" s="402" t="s">
        <v>244</v>
      </c>
    </row>
    <row r="10" spans="1:15" x14ac:dyDescent="0.15">
      <c r="A10" s="1"/>
    </row>
    <row r="11" spans="1:15" x14ac:dyDescent="0.15">
      <c r="B11" s="290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</row>
    <row r="12" spans="1:15" x14ac:dyDescent="0.15"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</row>
    <row r="13" spans="1:15" x14ac:dyDescent="0.15">
      <c r="B13" s="290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</row>
    <row r="14" spans="1:15" x14ac:dyDescent="0.15">
      <c r="B14" s="290"/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</row>
    <row r="15" spans="1:15" x14ac:dyDescent="0.15">
      <c r="B15" s="290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</row>
  </sheetData>
  <mergeCells count="1">
    <mergeCell ref="A1:C1"/>
  </mergeCells>
  <phoneticPr fontId="2"/>
  <pageMargins left="0.7" right="0.7" top="0.75" bottom="0.75" header="0.3" footer="0.3"/>
  <pageSetup paperSize="9" scale="65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O1"/>
    </sheetView>
  </sheetViews>
  <sheetFormatPr defaultRowHeight="13.5" x14ac:dyDescent="0.15"/>
  <cols>
    <col min="1" max="1" width="9.625" style="243" bestFit="1" customWidth="1"/>
    <col min="2" max="13" width="5.25" style="243" customWidth="1"/>
    <col min="14" max="14" width="6.5" style="243" bestFit="1" customWidth="1"/>
    <col min="15" max="15" width="5.875" style="243" customWidth="1"/>
    <col min="16" max="16384" width="9" style="243"/>
  </cols>
  <sheetData>
    <row r="1" spans="1:15" ht="17.25" x14ac:dyDescent="0.15">
      <c r="A1" s="597" t="s">
        <v>349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15" ht="14.25" thickBot="1" x14ac:dyDescent="0.2">
      <c r="A2" s="1"/>
    </row>
    <row r="3" spans="1:15" ht="27.7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 x14ac:dyDescent="0.15">
      <c r="A4" s="8" t="s">
        <v>23</v>
      </c>
      <c r="B4" s="403">
        <v>409</v>
      </c>
      <c r="C4" s="404">
        <v>409</v>
      </c>
      <c r="D4" s="404">
        <v>517</v>
      </c>
      <c r="E4" s="404">
        <v>467</v>
      </c>
      <c r="F4" s="404">
        <v>536</v>
      </c>
      <c r="G4" s="404">
        <v>395</v>
      </c>
      <c r="H4" s="404">
        <v>449</v>
      </c>
      <c r="I4" s="404">
        <v>453</v>
      </c>
      <c r="J4" s="404">
        <v>308</v>
      </c>
      <c r="K4" s="404">
        <v>435</v>
      </c>
      <c r="L4" s="404">
        <v>399</v>
      </c>
      <c r="M4" s="405">
        <v>355</v>
      </c>
      <c r="N4" s="133">
        <f>SUM(B4:M4)</f>
        <v>5132</v>
      </c>
      <c r="O4" s="633">
        <f>(N4+N5)/297</f>
        <v>17.942760942760941</v>
      </c>
    </row>
    <row r="5" spans="1:15" ht="14.25" thickBot="1" x14ac:dyDescent="0.2">
      <c r="A5" s="9" t="s">
        <v>6</v>
      </c>
      <c r="B5" s="415">
        <v>16</v>
      </c>
      <c r="C5" s="369">
        <v>12</v>
      </c>
      <c r="D5" s="369">
        <v>7</v>
      </c>
      <c r="E5" s="369">
        <v>26</v>
      </c>
      <c r="F5" s="369">
        <v>15</v>
      </c>
      <c r="G5" s="369">
        <v>15</v>
      </c>
      <c r="H5" s="369">
        <v>23</v>
      </c>
      <c r="I5" s="369">
        <v>18</v>
      </c>
      <c r="J5" s="369">
        <v>33</v>
      </c>
      <c r="K5" s="369">
        <v>11</v>
      </c>
      <c r="L5" s="369">
        <v>10</v>
      </c>
      <c r="M5" s="370">
        <v>11</v>
      </c>
      <c r="N5" s="416">
        <f>SUM(B5:M5)</f>
        <v>197</v>
      </c>
      <c r="O5" s="634"/>
    </row>
    <row r="6" spans="1:15" x14ac:dyDescent="0.15">
      <c r="A6" s="71"/>
    </row>
    <row r="7" spans="1:15" x14ac:dyDescent="0.15"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5" x14ac:dyDescent="0.15"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</row>
  </sheetData>
  <mergeCells count="2">
    <mergeCell ref="O4:O5"/>
    <mergeCell ref="A1:O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D1"/>
    </sheetView>
  </sheetViews>
  <sheetFormatPr defaultRowHeight="13.5" x14ac:dyDescent="0.15"/>
  <cols>
    <col min="1" max="1" width="3.25" style="2" customWidth="1"/>
    <col min="2" max="2" width="13.875" style="2" bestFit="1" customWidth="1"/>
    <col min="3" max="3" width="9.375" style="2" bestFit="1" customWidth="1"/>
    <col min="4" max="16384" width="9" style="2"/>
  </cols>
  <sheetData>
    <row r="1" spans="1:4" ht="17.25" x14ac:dyDescent="0.15">
      <c r="A1" s="576" t="s">
        <v>253</v>
      </c>
      <c r="B1" s="576"/>
      <c r="C1" s="576"/>
      <c r="D1" s="576"/>
    </row>
    <row r="2" spans="1:4" ht="14.25" thickBot="1" x14ac:dyDescent="0.2"/>
    <row r="3" spans="1:4" x14ac:dyDescent="0.15">
      <c r="A3" s="572" t="s">
        <v>59</v>
      </c>
      <c r="B3" s="573"/>
      <c r="C3" s="75">
        <v>18500</v>
      </c>
    </row>
    <row r="4" spans="1:4" x14ac:dyDescent="0.15">
      <c r="A4" s="570" t="s">
        <v>60</v>
      </c>
      <c r="B4" s="571"/>
      <c r="C4" s="92">
        <v>6426</v>
      </c>
    </row>
    <row r="5" spans="1:4" x14ac:dyDescent="0.15">
      <c r="A5" s="574" t="s">
        <v>254</v>
      </c>
      <c r="B5" s="93" t="s">
        <v>61</v>
      </c>
      <c r="C5" s="70">
        <v>6564</v>
      </c>
    </row>
    <row r="6" spans="1:4" x14ac:dyDescent="0.15">
      <c r="A6" s="574"/>
      <c r="B6" s="93" t="s">
        <v>62</v>
      </c>
      <c r="C6" s="70">
        <v>6524</v>
      </c>
    </row>
    <row r="7" spans="1:4" x14ac:dyDescent="0.15">
      <c r="A7" s="574"/>
      <c r="B7" s="93" t="s">
        <v>63</v>
      </c>
      <c r="C7" s="70">
        <v>1811</v>
      </c>
    </row>
    <row r="8" spans="1:4" x14ac:dyDescent="0.15">
      <c r="A8" s="574"/>
      <c r="B8" s="93" t="s">
        <v>255</v>
      </c>
      <c r="C8" s="22">
        <v>255</v>
      </c>
    </row>
    <row r="9" spans="1:4" x14ac:dyDescent="0.15">
      <c r="A9" s="574"/>
      <c r="B9" s="93" t="s">
        <v>64</v>
      </c>
      <c r="C9" s="70">
        <v>5098</v>
      </c>
    </row>
    <row r="10" spans="1:4" x14ac:dyDescent="0.15">
      <c r="A10" s="574"/>
      <c r="B10" s="93" t="s">
        <v>65</v>
      </c>
      <c r="C10" s="70">
        <v>10518</v>
      </c>
    </row>
    <row r="11" spans="1:4" ht="14.25" thickBot="1" x14ac:dyDescent="0.2">
      <c r="A11" s="575"/>
      <c r="B11" s="94" t="s">
        <v>50</v>
      </c>
      <c r="C11" s="73">
        <v>30770</v>
      </c>
    </row>
    <row r="12" spans="1:4" x14ac:dyDescent="0.15">
      <c r="C12" s="95" t="s">
        <v>66</v>
      </c>
    </row>
    <row r="15" spans="1:4" x14ac:dyDescent="0.15">
      <c r="A15" s="96"/>
      <c r="B15" s="96"/>
    </row>
    <row r="36" spans="1:1" x14ac:dyDescent="0.15">
      <c r="A36" s="97" t="s">
        <v>2</v>
      </c>
    </row>
    <row r="37" spans="1:1" x14ac:dyDescent="0.15">
      <c r="A37" s="97"/>
    </row>
    <row r="38" spans="1:1" x14ac:dyDescent="0.15">
      <c r="A38" s="97" t="s">
        <v>2</v>
      </c>
    </row>
    <row r="39" spans="1:1" x14ac:dyDescent="0.15">
      <c r="A39" s="97"/>
    </row>
    <row r="40" spans="1:1" ht="21" x14ac:dyDescent="0.15">
      <c r="A40" s="98"/>
    </row>
    <row r="41" spans="1:1" ht="21" x14ac:dyDescent="0.15">
      <c r="A41" s="98"/>
    </row>
  </sheetData>
  <mergeCells count="4">
    <mergeCell ref="A4:B4"/>
    <mergeCell ref="A3:B3"/>
    <mergeCell ref="A5:A11"/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Q23" sqref="Q23"/>
    </sheetView>
  </sheetViews>
  <sheetFormatPr defaultRowHeight="13.5" x14ac:dyDescent="0.15"/>
  <cols>
    <col min="1" max="1" width="5.5" style="243" bestFit="1" customWidth="1"/>
    <col min="2" max="13" width="6.5" style="243" bestFit="1" customWidth="1"/>
    <col min="14" max="14" width="7.5" style="243" bestFit="1" customWidth="1"/>
    <col min="15" max="15" width="4.5" style="243" customWidth="1"/>
    <col min="16" max="16384" width="9" style="243"/>
  </cols>
  <sheetData>
    <row r="1" spans="1:15" ht="17.25" x14ac:dyDescent="0.15">
      <c r="A1" s="597" t="s">
        <v>351</v>
      </c>
      <c r="B1" s="597"/>
      <c r="C1" s="597"/>
      <c r="D1" s="597"/>
    </row>
    <row r="2" spans="1:15" ht="14.25" thickBot="1" x14ac:dyDescent="0.2">
      <c r="A2" s="15"/>
    </row>
    <row r="3" spans="1:15" ht="27.7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  <c r="O3" s="236" t="s">
        <v>20</v>
      </c>
    </row>
    <row r="4" spans="1:15" ht="14.25" thickBot="1" x14ac:dyDescent="0.2">
      <c r="A4" s="234" t="s">
        <v>153</v>
      </c>
      <c r="B4" s="426">
        <v>1699</v>
      </c>
      <c r="C4" s="427">
        <v>1480</v>
      </c>
      <c r="D4" s="427">
        <v>1609</v>
      </c>
      <c r="E4" s="427">
        <v>2100</v>
      </c>
      <c r="F4" s="427">
        <v>1878</v>
      </c>
      <c r="G4" s="427">
        <v>1677</v>
      </c>
      <c r="H4" s="427">
        <v>1438</v>
      </c>
      <c r="I4" s="427">
        <v>1586</v>
      </c>
      <c r="J4" s="427">
        <v>1343</v>
      </c>
      <c r="K4" s="427">
        <v>1336</v>
      </c>
      <c r="L4" s="427">
        <v>1408</v>
      </c>
      <c r="M4" s="428">
        <v>1634</v>
      </c>
      <c r="N4" s="139">
        <f>SUM(B4:M4)</f>
        <v>19188</v>
      </c>
      <c r="O4" s="364">
        <f>N4/297</f>
        <v>64.606060606060609</v>
      </c>
    </row>
    <row r="5" spans="1:15" x14ac:dyDescent="0.15">
      <c r="A5" s="13"/>
    </row>
    <row r="6" spans="1:15" x14ac:dyDescent="0.15"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</sheetData>
  <mergeCells count="1">
    <mergeCell ref="A1:D1"/>
  </mergeCells>
  <phoneticPr fontId="2"/>
  <pageMargins left="0.7" right="0.7" top="0.75" bottom="0.75" header="0.3" footer="0.3"/>
  <pageSetup paperSize="9" scale="9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Q22" sqref="Q22"/>
    </sheetView>
  </sheetViews>
  <sheetFormatPr defaultColWidth="24.5" defaultRowHeight="13.5" x14ac:dyDescent="0.15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17.25" x14ac:dyDescent="0.15">
      <c r="A1" s="597" t="s">
        <v>352</v>
      </c>
      <c r="B1" s="597"/>
      <c r="C1" s="597"/>
      <c r="D1" s="597"/>
      <c r="E1" s="597"/>
    </row>
    <row r="2" spans="1:15" ht="14.25" thickBot="1" x14ac:dyDescent="0.2">
      <c r="A2" s="67"/>
    </row>
    <row r="3" spans="1:15" ht="14.25" thickBot="1" x14ac:dyDescent="0.2">
      <c r="A3" s="583"/>
      <c r="B3" s="584"/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18</v>
      </c>
      <c r="N3" s="7" t="s">
        <v>19</v>
      </c>
      <c r="O3" s="7" t="s">
        <v>3</v>
      </c>
    </row>
    <row r="4" spans="1:15" s="124" customFormat="1" ht="14.25" thickBot="1" x14ac:dyDescent="0.2">
      <c r="A4" s="635" t="s">
        <v>74</v>
      </c>
      <c r="B4" s="210" t="s">
        <v>160</v>
      </c>
      <c r="C4" s="371">
        <v>0</v>
      </c>
      <c r="D4" s="371">
        <v>0</v>
      </c>
      <c r="E4" s="429">
        <v>0</v>
      </c>
      <c r="F4" s="371">
        <v>0</v>
      </c>
      <c r="G4" s="371">
        <v>0</v>
      </c>
      <c r="H4" s="429">
        <v>0</v>
      </c>
      <c r="I4" s="371">
        <v>2</v>
      </c>
      <c r="J4" s="429">
        <v>1</v>
      </c>
      <c r="K4" s="429">
        <v>1</v>
      </c>
      <c r="L4" s="429">
        <v>1</v>
      </c>
      <c r="M4" s="429">
        <v>0</v>
      </c>
      <c r="N4" s="429">
        <v>3</v>
      </c>
      <c r="O4" s="139">
        <v>8</v>
      </c>
    </row>
    <row r="5" spans="1:15" s="124" customFormat="1" ht="14.25" thickBot="1" x14ac:dyDescent="0.2">
      <c r="A5" s="636"/>
      <c r="B5" s="210" t="s">
        <v>161</v>
      </c>
      <c r="C5" s="430">
        <v>10</v>
      </c>
      <c r="D5" s="430">
        <v>10</v>
      </c>
      <c r="E5" s="364">
        <v>10</v>
      </c>
      <c r="F5" s="430">
        <v>10</v>
      </c>
      <c r="G5" s="430">
        <v>11</v>
      </c>
      <c r="H5" s="364">
        <v>9</v>
      </c>
      <c r="I5" s="430">
        <v>16</v>
      </c>
      <c r="J5" s="364">
        <v>14</v>
      </c>
      <c r="K5" s="364">
        <v>13</v>
      </c>
      <c r="L5" s="364">
        <v>4</v>
      </c>
      <c r="M5" s="364">
        <v>13</v>
      </c>
      <c r="N5" s="364">
        <v>9</v>
      </c>
      <c r="O5" s="139">
        <v>129</v>
      </c>
    </row>
    <row r="6" spans="1:15" s="124" customFormat="1" ht="14.25" thickBot="1" x14ac:dyDescent="0.2">
      <c r="A6" s="636"/>
      <c r="B6" s="210" t="s">
        <v>73</v>
      </c>
      <c r="C6" s="430">
        <v>2</v>
      </c>
      <c r="D6" s="430">
        <v>2</v>
      </c>
      <c r="E6" s="364">
        <v>2</v>
      </c>
      <c r="F6" s="430">
        <v>5</v>
      </c>
      <c r="G6" s="430">
        <v>2</v>
      </c>
      <c r="H6" s="364">
        <v>0</v>
      </c>
      <c r="I6" s="430">
        <v>1</v>
      </c>
      <c r="J6" s="364">
        <v>3</v>
      </c>
      <c r="K6" s="364">
        <v>1</v>
      </c>
      <c r="L6" s="364">
        <v>2</v>
      </c>
      <c r="M6" s="364">
        <v>4</v>
      </c>
      <c r="N6" s="364">
        <v>2</v>
      </c>
      <c r="O6" s="139">
        <v>26</v>
      </c>
    </row>
    <row r="7" spans="1:15" s="124" customFormat="1" ht="14.25" thickBot="1" x14ac:dyDescent="0.2">
      <c r="A7" s="636"/>
      <c r="B7" s="210" t="s">
        <v>162</v>
      </c>
      <c r="C7" s="430">
        <v>12</v>
      </c>
      <c r="D7" s="430">
        <v>12</v>
      </c>
      <c r="E7" s="364">
        <v>12</v>
      </c>
      <c r="F7" s="430">
        <v>15</v>
      </c>
      <c r="G7" s="430">
        <v>13</v>
      </c>
      <c r="H7" s="364">
        <v>9</v>
      </c>
      <c r="I7" s="430">
        <v>19</v>
      </c>
      <c r="J7" s="364">
        <v>18</v>
      </c>
      <c r="K7" s="364">
        <v>15</v>
      </c>
      <c r="L7" s="364">
        <v>7</v>
      </c>
      <c r="M7" s="364">
        <v>17</v>
      </c>
      <c r="N7" s="364">
        <v>14</v>
      </c>
      <c r="O7" s="139">
        <v>163</v>
      </c>
    </row>
    <row r="8" spans="1:15" s="124" customFormat="1" ht="14.25" thickBot="1" x14ac:dyDescent="0.2">
      <c r="A8" s="637"/>
      <c r="B8" s="210" t="s">
        <v>163</v>
      </c>
      <c r="C8" s="431">
        <v>2385</v>
      </c>
      <c r="D8" s="431">
        <v>2422</v>
      </c>
      <c r="E8" s="139">
        <v>2924</v>
      </c>
      <c r="F8" s="431">
        <v>2710</v>
      </c>
      <c r="G8" s="431">
        <v>2296</v>
      </c>
      <c r="H8" s="139">
        <v>1640</v>
      </c>
      <c r="I8" s="431">
        <v>3152</v>
      </c>
      <c r="J8" s="139">
        <v>3661</v>
      </c>
      <c r="K8" s="139">
        <v>4140</v>
      </c>
      <c r="L8" s="139">
        <v>2059</v>
      </c>
      <c r="M8" s="139">
        <v>3070</v>
      </c>
      <c r="N8" s="139">
        <v>2560</v>
      </c>
      <c r="O8" s="139">
        <v>33019</v>
      </c>
    </row>
    <row r="9" spans="1:15" s="124" customFormat="1" ht="14.25" thickBot="1" x14ac:dyDescent="0.2">
      <c r="A9" s="635" t="s">
        <v>252</v>
      </c>
      <c r="B9" s="210" t="s">
        <v>164</v>
      </c>
      <c r="C9" s="430">
        <v>12</v>
      </c>
      <c r="D9" s="430">
        <v>10</v>
      </c>
      <c r="E9" s="364">
        <v>12</v>
      </c>
      <c r="F9" s="430">
        <v>16</v>
      </c>
      <c r="G9" s="430">
        <v>14</v>
      </c>
      <c r="H9" s="364">
        <v>11</v>
      </c>
      <c r="I9" s="430">
        <v>14</v>
      </c>
      <c r="J9" s="364">
        <v>16</v>
      </c>
      <c r="K9" s="364">
        <v>14</v>
      </c>
      <c r="L9" s="364">
        <v>16</v>
      </c>
      <c r="M9" s="364">
        <v>21</v>
      </c>
      <c r="N9" s="364">
        <v>13</v>
      </c>
      <c r="O9" s="139">
        <v>169</v>
      </c>
    </row>
    <row r="10" spans="1:15" s="124" customFormat="1" ht="14.25" thickBot="1" x14ac:dyDescent="0.2">
      <c r="A10" s="636"/>
      <c r="B10" s="210" t="s">
        <v>261</v>
      </c>
      <c r="C10" s="430">
        <v>1</v>
      </c>
      <c r="D10" s="430">
        <v>1</v>
      </c>
      <c r="E10" s="364">
        <v>1</v>
      </c>
      <c r="F10" s="430">
        <v>0</v>
      </c>
      <c r="G10" s="430">
        <v>0</v>
      </c>
      <c r="H10" s="364">
        <v>1</v>
      </c>
      <c r="I10" s="430">
        <v>1</v>
      </c>
      <c r="J10" s="364">
        <v>1</v>
      </c>
      <c r="K10" s="364">
        <v>0</v>
      </c>
      <c r="L10" s="364">
        <v>1</v>
      </c>
      <c r="M10" s="364">
        <v>1</v>
      </c>
      <c r="N10" s="364">
        <v>0</v>
      </c>
      <c r="O10" s="139">
        <v>8</v>
      </c>
    </row>
    <row r="11" spans="1:15" s="124" customFormat="1" ht="14.25" thickBot="1" x14ac:dyDescent="0.2">
      <c r="A11" s="636"/>
      <c r="B11" s="210" t="s">
        <v>73</v>
      </c>
      <c r="C11" s="430">
        <v>30</v>
      </c>
      <c r="D11" s="430">
        <v>49</v>
      </c>
      <c r="E11" s="364">
        <v>31</v>
      </c>
      <c r="F11" s="430">
        <v>44</v>
      </c>
      <c r="G11" s="430">
        <v>31</v>
      </c>
      <c r="H11" s="364">
        <v>35</v>
      </c>
      <c r="I11" s="430">
        <v>49</v>
      </c>
      <c r="J11" s="364">
        <v>47</v>
      </c>
      <c r="K11" s="364">
        <v>35</v>
      </c>
      <c r="L11" s="364">
        <v>33</v>
      </c>
      <c r="M11" s="364">
        <v>54</v>
      </c>
      <c r="N11" s="364">
        <v>44</v>
      </c>
      <c r="O11" s="139">
        <v>482</v>
      </c>
    </row>
    <row r="12" spans="1:15" s="124" customFormat="1" ht="14.25" thickBot="1" x14ac:dyDescent="0.2">
      <c r="A12" s="636"/>
      <c r="B12" s="210" t="s">
        <v>162</v>
      </c>
      <c r="C12" s="430">
        <v>43</v>
      </c>
      <c r="D12" s="430">
        <v>60</v>
      </c>
      <c r="E12" s="364">
        <v>44</v>
      </c>
      <c r="F12" s="430">
        <v>60</v>
      </c>
      <c r="G12" s="430">
        <v>45</v>
      </c>
      <c r="H12" s="364">
        <v>47</v>
      </c>
      <c r="I12" s="430">
        <v>64</v>
      </c>
      <c r="J12" s="364">
        <v>64</v>
      </c>
      <c r="K12" s="364">
        <v>49</v>
      </c>
      <c r="L12" s="364">
        <v>50</v>
      </c>
      <c r="M12" s="364">
        <v>76</v>
      </c>
      <c r="N12" s="364">
        <v>57</v>
      </c>
      <c r="O12" s="139">
        <v>659</v>
      </c>
    </row>
    <row r="13" spans="1:15" s="124" customFormat="1" ht="14.25" thickBot="1" x14ac:dyDescent="0.2">
      <c r="A13" s="637"/>
      <c r="B13" s="210" t="s">
        <v>163</v>
      </c>
      <c r="C13" s="430">
        <v>824</v>
      </c>
      <c r="D13" s="431">
        <v>1255</v>
      </c>
      <c r="E13" s="139">
        <v>1083</v>
      </c>
      <c r="F13" s="431">
        <v>1372</v>
      </c>
      <c r="G13" s="430">
        <v>1689</v>
      </c>
      <c r="H13" s="364">
        <v>977</v>
      </c>
      <c r="I13" s="431">
        <v>1501</v>
      </c>
      <c r="J13" s="139">
        <v>1337</v>
      </c>
      <c r="K13" s="139">
        <v>1377</v>
      </c>
      <c r="L13" s="364">
        <v>970</v>
      </c>
      <c r="M13" s="139">
        <v>2474</v>
      </c>
      <c r="N13" s="139">
        <v>1150</v>
      </c>
      <c r="O13" s="139">
        <v>16009</v>
      </c>
    </row>
    <row r="14" spans="1:15" s="124" customFormat="1" ht="14.25" thickBot="1" x14ac:dyDescent="0.2">
      <c r="A14" s="626" t="s">
        <v>165</v>
      </c>
      <c r="B14" s="627"/>
      <c r="C14" s="139">
        <v>3209</v>
      </c>
      <c r="D14" s="139">
        <v>3677</v>
      </c>
      <c r="E14" s="139">
        <v>4007</v>
      </c>
      <c r="F14" s="139">
        <v>4082</v>
      </c>
      <c r="G14" s="139">
        <v>3985</v>
      </c>
      <c r="H14" s="139">
        <v>2617</v>
      </c>
      <c r="I14" s="139">
        <v>4653</v>
      </c>
      <c r="J14" s="139">
        <v>4998</v>
      </c>
      <c r="K14" s="139">
        <v>5517</v>
      </c>
      <c r="L14" s="139">
        <v>3029</v>
      </c>
      <c r="M14" s="139">
        <v>5544</v>
      </c>
      <c r="N14" s="139">
        <v>3710</v>
      </c>
      <c r="O14" s="139">
        <v>49028</v>
      </c>
    </row>
    <row r="15" spans="1:15" x14ac:dyDescent="0.1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</row>
    <row r="16" spans="1:15" x14ac:dyDescent="0.15"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</row>
    <row r="17" spans="3:15" x14ac:dyDescent="0.15"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</row>
    <row r="18" spans="3:15" x14ac:dyDescent="0.15"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</row>
    <row r="19" spans="3:15" x14ac:dyDescent="0.15"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</row>
    <row r="20" spans="3:15" x14ac:dyDescent="0.15"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</row>
    <row r="21" spans="3:15" x14ac:dyDescent="0.15"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</row>
    <row r="22" spans="3:15" x14ac:dyDescent="0.15"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</row>
    <row r="23" spans="3:15" x14ac:dyDescent="0.15"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</row>
    <row r="24" spans="3:15" x14ac:dyDescent="0.15">
      <c r="C24" s="295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</row>
    <row r="25" spans="3:15" x14ac:dyDescent="0.15">
      <c r="C25" s="295"/>
      <c r="D25" s="226"/>
      <c r="E25" s="226"/>
      <c r="F25" s="226"/>
      <c r="G25" s="226"/>
      <c r="H25" s="295"/>
      <c r="I25" s="226"/>
      <c r="J25" s="226"/>
      <c r="K25" s="226"/>
      <c r="L25" s="295"/>
      <c r="M25" s="226"/>
      <c r="N25" s="226"/>
      <c r="O25" s="226"/>
    </row>
    <row r="26" spans="3:15" x14ac:dyDescent="0.15"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</row>
  </sheetData>
  <mergeCells count="5">
    <mergeCell ref="A3:B3"/>
    <mergeCell ref="A4:A8"/>
    <mergeCell ref="A9:A13"/>
    <mergeCell ref="A14:B14"/>
    <mergeCell ref="A1:E1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sqref="A1:O1"/>
    </sheetView>
  </sheetViews>
  <sheetFormatPr defaultRowHeight="13.5" x14ac:dyDescent="0.15"/>
  <cols>
    <col min="1" max="1" width="20.5" style="243" bestFit="1" customWidth="1"/>
    <col min="2" max="13" width="6.625" style="243" bestFit="1" customWidth="1"/>
    <col min="14" max="14" width="7.625" style="243" bestFit="1" customWidth="1"/>
    <col min="15" max="15" width="12.125" style="243" bestFit="1" customWidth="1"/>
    <col min="16" max="16384" width="9" style="243"/>
  </cols>
  <sheetData>
    <row r="1" spans="1:15" ht="17.25" x14ac:dyDescent="0.15">
      <c r="A1" s="576" t="s">
        <v>353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4.25" thickBot="1" x14ac:dyDescent="0.2"/>
    <row r="3" spans="1:15" ht="14.2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272</v>
      </c>
      <c r="O3" s="236" t="s">
        <v>271</v>
      </c>
    </row>
    <row r="4" spans="1:15" ht="14.25" thickBot="1" x14ac:dyDescent="0.2">
      <c r="A4" s="432" t="s">
        <v>26</v>
      </c>
      <c r="B4" s="382">
        <v>4600</v>
      </c>
      <c r="C4" s="433">
        <v>5141</v>
      </c>
      <c r="D4" s="433">
        <v>4924</v>
      </c>
      <c r="E4" s="433">
        <v>4287</v>
      </c>
      <c r="F4" s="433">
        <v>5335</v>
      </c>
      <c r="G4" s="433">
        <v>4772</v>
      </c>
      <c r="H4" s="433">
        <v>4795</v>
      </c>
      <c r="I4" s="433">
        <v>5044</v>
      </c>
      <c r="J4" s="433">
        <v>3617</v>
      </c>
      <c r="K4" s="433">
        <v>4745</v>
      </c>
      <c r="L4" s="433">
        <v>4251</v>
      </c>
      <c r="M4" s="317">
        <v>4624</v>
      </c>
      <c r="N4" s="434">
        <v>56135</v>
      </c>
      <c r="O4" s="435">
        <v>4677.916666666667</v>
      </c>
    </row>
    <row r="5" spans="1:15" ht="14.25" thickBot="1" x14ac:dyDescent="0.2">
      <c r="A5" s="432" t="s">
        <v>27</v>
      </c>
      <c r="B5" s="436">
        <v>55</v>
      </c>
      <c r="C5" s="437">
        <v>42</v>
      </c>
      <c r="D5" s="437">
        <v>55</v>
      </c>
      <c r="E5" s="437">
        <v>45</v>
      </c>
      <c r="F5" s="437">
        <v>49</v>
      </c>
      <c r="G5" s="437">
        <v>72</v>
      </c>
      <c r="H5" s="437">
        <v>70</v>
      </c>
      <c r="I5" s="437">
        <v>71</v>
      </c>
      <c r="J5" s="437">
        <v>71</v>
      </c>
      <c r="K5" s="437">
        <v>125</v>
      </c>
      <c r="L5" s="437">
        <v>69</v>
      </c>
      <c r="M5" s="438">
        <v>55</v>
      </c>
      <c r="N5" s="434">
        <v>779</v>
      </c>
      <c r="O5" s="435">
        <v>64.916666666666671</v>
      </c>
    </row>
    <row r="6" spans="1:15" ht="14.25" thickBot="1" x14ac:dyDescent="0.2">
      <c r="A6" s="432" t="s">
        <v>28</v>
      </c>
      <c r="B6" s="436">
        <v>85</v>
      </c>
      <c r="C6" s="433">
        <v>1152</v>
      </c>
      <c r="D6" s="437">
        <v>220</v>
      </c>
      <c r="E6" s="437">
        <v>169</v>
      </c>
      <c r="F6" s="437">
        <v>170</v>
      </c>
      <c r="G6" s="437">
        <v>90</v>
      </c>
      <c r="H6" s="437">
        <v>88</v>
      </c>
      <c r="I6" s="437">
        <v>228</v>
      </c>
      <c r="J6" s="437">
        <v>238</v>
      </c>
      <c r="K6" s="437">
        <v>80</v>
      </c>
      <c r="L6" s="437">
        <v>89</v>
      </c>
      <c r="M6" s="438">
        <v>53</v>
      </c>
      <c r="N6" s="434">
        <v>2662</v>
      </c>
      <c r="O6" s="435">
        <v>221.83333333333334</v>
      </c>
    </row>
    <row r="7" spans="1:15" ht="14.25" thickBot="1" x14ac:dyDescent="0.2">
      <c r="A7" s="432" t="s">
        <v>29</v>
      </c>
      <c r="B7" s="436">
        <v>160</v>
      </c>
      <c r="C7" s="437">
        <v>111</v>
      </c>
      <c r="D7" s="437">
        <v>143</v>
      </c>
      <c r="E7" s="437">
        <v>144</v>
      </c>
      <c r="F7" s="437">
        <v>109</v>
      </c>
      <c r="G7" s="437">
        <v>160</v>
      </c>
      <c r="H7" s="437">
        <v>140</v>
      </c>
      <c r="I7" s="437">
        <v>145</v>
      </c>
      <c r="J7" s="437">
        <v>123</v>
      </c>
      <c r="K7" s="437">
        <v>205</v>
      </c>
      <c r="L7" s="437">
        <v>118</v>
      </c>
      <c r="M7" s="438">
        <v>127</v>
      </c>
      <c r="N7" s="434">
        <v>1685</v>
      </c>
      <c r="O7" s="435">
        <v>140.41666666666666</v>
      </c>
    </row>
    <row r="8" spans="1:15" ht="14.25" thickBot="1" x14ac:dyDescent="0.2">
      <c r="A8" s="439" t="s">
        <v>49</v>
      </c>
      <c r="B8" s="440">
        <v>4900</v>
      </c>
      <c r="C8" s="440">
        <v>6446</v>
      </c>
      <c r="D8" s="440">
        <v>5342</v>
      </c>
      <c r="E8" s="440">
        <v>4645</v>
      </c>
      <c r="F8" s="440">
        <v>5663</v>
      </c>
      <c r="G8" s="440">
        <v>5094</v>
      </c>
      <c r="H8" s="440">
        <v>5093</v>
      </c>
      <c r="I8" s="440">
        <v>5488</v>
      </c>
      <c r="J8" s="440">
        <v>4049</v>
      </c>
      <c r="K8" s="440">
        <v>5155</v>
      </c>
      <c r="L8" s="440">
        <v>4527</v>
      </c>
      <c r="M8" s="440">
        <v>4859</v>
      </c>
      <c r="N8" s="440">
        <v>61261</v>
      </c>
      <c r="O8" s="440">
        <v>5105</v>
      </c>
    </row>
    <row r="9" spans="1:15" x14ac:dyDescent="0.1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 x14ac:dyDescent="0.15"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</sheetData>
  <mergeCells count="1">
    <mergeCell ref="A1:O1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2" sqref="B22"/>
    </sheetView>
  </sheetViews>
  <sheetFormatPr defaultRowHeight="13.5" x14ac:dyDescent="0.15"/>
  <cols>
    <col min="1" max="1" width="22.75" style="243" bestFit="1" customWidth="1"/>
    <col min="2" max="2" width="16.5" style="243" bestFit="1" customWidth="1"/>
    <col min="3" max="3" width="13.75" style="243" bestFit="1" customWidth="1"/>
    <col min="4" max="4" width="11" style="243" bestFit="1" customWidth="1"/>
    <col min="5" max="16384" width="9" style="243"/>
  </cols>
  <sheetData>
    <row r="1" spans="1:4" ht="17.25" x14ac:dyDescent="0.15">
      <c r="A1" s="638" t="s">
        <v>354</v>
      </c>
      <c r="B1" s="638"/>
      <c r="C1" s="638"/>
      <c r="D1" s="638"/>
    </row>
    <row r="2" spans="1:4" ht="15" customHeight="1" thickBot="1" x14ac:dyDescent="0.2">
      <c r="A2" s="58"/>
      <c r="B2" s="58"/>
      <c r="C2" s="58"/>
      <c r="D2" s="58"/>
    </row>
    <row r="3" spans="1:4" ht="14.25" thickBot="1" x14ac:dyDescent="0.2">
      <c r="A3" s="59"/>
      <c r="B3" s="60" t="s">
        <v>277</v>
      </c>
      <c r="C3" s="60" t="s">
        <v>276</v>
      </c>
      <c r="D3" s="61" t="s">
        <v>275</v>
      </c>
    </row>
    <row r="4" spans="1:4" x14ac:dyDescent="0.15">
      <c r="A4" s="62" t="s">
        <v>41</v>
      </c>
      <c r="B4" s="441">
        <v>60</v>
      </c>
      <c r="C4" s="441">
        <v>160</v>
      </c>
      <c r="D4" s="442">
        <v>3569</v>
      </c>
    </row>
    <row r="5" spans="1:4" x14ac:dyDescent="0.15">
      <c r="A5" s="63" t="s">
        <v>274</v>
      </c>
      <c r="B5" s="443">
        <v>5</v>
      </c>
      <c r="C5" s="443">
        <v>5</v>
      </c>
      <c r="D5" s="444">
        <v>360</v>
      </c>
    </row>
    <row r="6" spans="1:4" ht="14.25" thickBot="1" x14ac:dyDescent="0.2">
      <c r="A6" s="64" t="s">
        <v>273</v>
      </c>
      <c r="B6" s="445">
        <v>3</v>
      </c>
      <c r="C6" s="445">
        <v>3</v>
      </c>
      <c r="D6" s="445">
        <v>25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J23" sqref="J23"/>
    </sheetView>
  </sheetViews>
  <sheetFormatPr defaultRowHeight="13.5" x14ac:dyDescent="0.15"/>
  <cols>
    <col min="1" max="1" width="5.5" style="243" bestFit="1" customWidth="1"/>
    <col min="2" max="13" width="5.25" style="243" customWidth="1"/>
    <col min="14" max="14" width="6.5" style="243" bestFit="1" customWidth="1"/>
    <col min="15" max="15" width="7.5" style="243" bestFit="1" customWidth="1"/>
    <col min="16" max="16384" width="9" style="243"/>
  </cols>
  <sheetData>
    <row r="1" spans="1:15" ht="17.25" x14ac:dyDescent="0.15">
      <c r="A1" s="639" t="s">
        <v>300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</row>
    <row r="2" spans="1:15" ht="18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5" ht="14.2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24</v>
      </c>
      <c r="O3" s="236" t="s">
        <v>25</v>
      </c>
    </row>
    <row r="4" spans="1:15" ht="14.25" thickBot="1" x14ac:dyDescent="0.2">
      <c r="A4" s="234" t="s">
        <v>21</v>
      </c>
      <c r="B4" s="446">
        <v>175</v>
      </c>
      <c r="C4" s="447">
        <v>210</v>
      </c>
      <c r="D4" s="447">
        <v>208</v>
      </c>
      <c r="E4" s="447">
        <v>194</v>
      </c>
      <c r="F4" s="447">
        <v>170</v>
      </c>
      <c r="G4" s="447">
        <v>205</v>
      </c>
      <c r="H4" s="447">
        <v>193</v>
      </c>
      <c r="I4" s="447">
        <v>191</v>
      </c>
      <c r="J4" s="447">
        <v>172</v>
      </c>
      <c r="K4" s="447">
        <v>187</v>
      </c>
      <c r="L4" s="447">
        <v>209</v>
      </c>
      <c r="M4" s="448">
        <v>212</v>
      </c>
      <c r="N4" s="139">
        <f>SUM(B4:M4)</f>
        <v>2326</v>
      </c>
      <c r="O4" s="449">
        <f>N4/12</f>
        <v>193.83333333333334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"/>
  <sheetViews>
    <sheetView workbookViewId="0">
      <selection activeCell="C21" sqref="C21"/>
    </sheetView>
  </sheetViews>
  <sheetFormatPr defaultRowHeight="13.5" x14ac:dyDescent="0.15"/>
  <cols>
    <col min="1" max="1" width="13.875" style="243" bestFit="1" customWidth="1"/>
    <col min="2" max="8" width="6.875" style="243" bestFit="1" customWidth="1"/>
    <col min="9" max="9" width="6.875" style="243" customWidth="1"/>
    <col min="10" max="10" width="5.875" style="243" bestFit="1" customWidth="1"/>
    <col min="11" max="11" width="6.875" style="243" bestFit="1" customWidth="1"/>
    <col min="12" max="12" width="7.875" style="243" customWidth="1"/>
    <col min="13" max="13" width="6.875" style="243" bestFit="1" customWidth="1"/>
    <col min="14" max="14" width="7.875" style="243" bestFit="1" customWidth="1"/>
    <col min="15" max="15" width="7.125" style="243" bestFit="1" customWidth="1"/>
    <col min="16" max="16384" width="9" style="243"/>
  </cols>
  <sheetData>
    <row r="1" spans="1:15" ht="17.25" x14ac:dyDescent="0.15">
      <c r="A1" s="597" t="s">
        <v>374</v>
      </c>
      <c r="B1" s="597"/>
      <c r="C1" s="597"/>
      <c r="D1" s="597"/>
      <c r="E1" s="597"/>
    </row>
    <row r="2" spans="1:15" ht="18" thickBot="1" x14ac:dyDescent="0.2">
      <c r="A2" s="237"/>
    </row>
    <row r="3" spans="1:15" ht="14.25" thickBot="1" x14ac:dyDescent="0.2">
      <c r="A3" s="3"/>
      <c r="B3" s="236" t="s">
        <v>8</v>
      </c>
      <c r="C3" s="236" t="s">
        <v>9</v>
      </c>
      <c r="D3" s="236" t="s">
        <v>10</v>
      </c>
      <c r="E3" s="236" t="s">
        <v>11</v>
      </c>
      <c r="F3" s="236" t="s">
        <v>12</v>
      </c>
      <c r="G3" s="236" t="s">
        <v>13</v>
      </c>
      <c r="H3" s="236" t="s">
        <v>14</v>
      </c>
      <c r="I3" s="236" t="s">
        <v>15</v>
      </c>
      <c r="J3" s="236" t="s">
        <v>16</v>
      </c>
      <c r="K3" s="236" t="s">
        <v>17</v>
      </c>
      <c r="L3" s="236" t="s">
        <v>18</v>
      </c>
      <c r="M3" s="236" t="s">
        <v>19</v>
      </c>
      <c r="N3" s="236" t="s">
        <v>24</v>
      </c>
      <c r="O3" s="236" t="s">
        <v>25</v>
      </c>
    </row>
    <row r="4" spans="1:15" ht="14.25" thickBot="1" x14ac:dyDescent="0.2">
      <c r="A4" s="43" t="s">
        <v>30</v>
      </c>
      <c r="B4" s="139">
        <v>9248</v>
      </c>
      <c r="C4" s="139">
        <v>8821</v>
      </c>
      <c r="D4" s="139">
        <v>9358</v>
      </c>
      <c r="E4" s="139">
        <v>8936</v>
      </c>
      <c r="F4" s="139">
        <v>9831</v>
      </c>
      <c r="G4" s="139">
        <v>9308</v>
      </c>
      <c r="H4" s="139">
        <v>8736</v>
      </c>
      <c r="I4" s="139">
        <v>9260</v>
      </c>
      <c r="J4" s="139">
        <v>8436</v>
      </c>
      <c r="K4" s="139">
        <v>8927</v>
      </c>
      <c r="L4" s="139">
        <v>9040</v>
      </c>
      <c r="M4" s="139">
        <v>9766</v>
      </c>
      <c r="N4" s="139">
        <v>109667</v>
      </c>
      <c r="O4" s="139">
        <v>9138.9166666666661</v>
      </c>
    </row>
    <row r="5" spans="1:15" ht="14.25" thickBot="1" x14ac:dyDescent="0.2">
      <c r="A5" s="43" t="s">
        <v>31</v>
      </c>
      <c r="B5" s="139">
        <v>10132</v>
      </c>
      <c r="C5" s="139">
        <v>10859</v>
      </c>
      <c r="D5" s="139">
        <v>10200</v>
      </c>
      <c r="E5" s="139">
        <v>10179</v>
      </c>
      <c r="F5" s="139">
        <v>11034</v>
      </c>
      <c r="G5" s="139">
        <v>10313</v>
      </c>
      <c r="H5" s="139">
        <v>10248</v>
      </c>
      <c r="I5" s="139">
        <v>9863</v>
      </c>
      <c r="J5" s="139">
        <v>9402</v>
      </c>
      <c r="K5" s="139">
        <v>10644</v>
      </c>
      <c r="L5" s="139">
        <v>10019</v>
      </c>
      <c r="M5" s="139">
        <v>11157</v>
      </c>
      <c r="N5" s="139">
        <v>124050</v>
      </c>
      <c r="O5" s="139">
        <v>10337.5</v>
      </c>
    </row>
  </sheetData>
  <mergeCells count="1">
    <mergeCell ref="A1:E1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sqref="A1:P1"/>
    </sheetView>
  </sheetViews>
  <sheetFormatPr defaultColWidth="24.625" defaultRowHeight="13.5" x14ac:dyDescent="0.15"/>
  <cols>
    <col min="1" max="1" width="13.25" style="243" customWidth="1"/>
    <col min="2" max="2" width="6.125" style="243" bestFit="1" customWidth="1"/>
    <col min="3" max="14" width="5.125" style="243" customWidth="1"/>
    <col min="15" max="15" width="6.5" style="243" bestFit="1" customWidth="1"/>
    <col min="16" max="16" width="7.5" style="243" bestFit="1" customWidth="1"/>
    <col min="17" max="16384" width="24.625" style="243"/>
  </cols>
  <sheetData>
    <row r="1" spans="1:16" ht="17.25" x14ac:dyDescent="0.15">
      <c r="A1" s="639" t="s">
        <v>375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  <c r="O1" s="639"/>
      <c r="P1" s="639"/>
    </row>
    <row r="2" spans="1:16" ht="18" thickBo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4.25" thickBot="1" x14ac:dyDescent="0.2">
      <c r="A3" s="583"/>
      <c r="B3" s="640"/>
      <c r="C3" s="4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 t="s">
        <v>15</v>
      </c>
      <c r="K3" s="5" t="s">
        <v>16</v>
      </c>
      <c r="L3" s="5" t="s">
        <v>17</v>
      </c>
      <c r="M3" s="5" t="s">
        <v>18</v>
      </c>
      <c r="N3" s="6" t="s">
        <v>19</v>
      </c>
      <c r="O3" s="236" t="s">
        <v>24</v>
      </c>
      <c r="P3" s="236" t="s">
        <v>25</v>
      </c>
    </row>
    <row r="4" spans="1:16" x14ac:dyDescent="0.15">
      <c r="A4" s="212" t="s">
        <v>32</v>
      </c>
      <c r="B4" s="55" t="s">
        <v>22</v>
      </c>
      <c r="C4" s="144">
        <v>4</v>
      </c>
      <c r="D4" s="159">
        <v>4</v>
      </c>
      <c r="E4" s="159">
        <v>6</v>
      </c>
      <c r="F4" s="159">
        <v>12</v>
      </c>
      <c r="G4" s="159">
        <v>7</v>
      </c>
      <c r="H4" s="159">
        <v>9</v>
      </c>
      <c r="I4" s="159">
        <v>4</v>
      </c>
      <c r="J4" s="159">
        <v>13</v>
      </c>
      <c r="K4" s="159">
        <v>6</v>
      </c>
      <c r="L4" s="159">
        <v>5</v>
      </c>
      <c r="M4" s="159">
        <v>10</v>
      </c>
      <c r="N4" s="450">
        <v>4</v>
      </c>
      <c r="O4" s="451">
        <v>84</v>
      </c>
      <c r="P4" s="641">
        <v>8</v>
      </c>
    </row>
    <row r="5" spans="1:16" x14ac:dyDescent="0.15">
      <c r="A5" s="211" t="s">
        <v>33</v>
      </c>
      <c r="B5" s="57" t="s">
        <v>34</v>
      </c>
      <c r="C5" s="407">
        <v>1</v>
      </c>
      <c r="D5" s="366">
        <v>0</v>
      </c>
      <c r="E5" s="366">
        <v>0</v>
      </c>
      <c r="F5" s="366">
        <v>3</v>
      </c>
      <c r="G5" s="366">
        <v>0</v>
      </c>
      <c r="H5" s="366">
        <v>0</v>
      </c>
      <c r="I5" s="366">
        <v>0</v>
      </c>
      <c r="J5" s="366">
        <v>0</v>
      </c>
      <c r="K5" s="366">
        <v>0</v>
      </c>
      <c r="L5" s="366">
        <v>0</v>
      </c>
      <c r="M5" s="366">
        <v>2</v>
      </c>
      <c r="N5" s="452">
        <v>0</v>
      </c>
      <c r="O5" s="453">
        <v>6</v>
      </c>
      <c r="P5" s="642"/>
    </row>
    <row r="6" spans="1:16" ht="14.25" thickBot="1" x14ac:dyDescent="0.2">
      <c r="A6" s="643" t="s">
        <v>29</v>
      </c>
      <c r="B6" s="644"/>
      <c r="C6" s="415">
        <v>1</v>
      </c>
      <c r="D6" s="369">
        <v>2</v>
      </c>
      <c r="E6" s="369">
        <v>3</v>
      </c>
      <c r="F6" s="369">
        <v>1</v>
      </c>
      <c r="G6" s="369">
        <v>2</v>
      </c>
      <c r="H6" s="369">
        <v>0</v>
      </c>
      <c r="I6" s="369">
        <v>2</v>
      </c>
      <c r="J6" s="369">
        <v>3</v>
      </c>
      <c r="K6" s="369">
        <v>2</v>
      </c>
      <c r="L6" s="369">
        <v>1</v>
      </c>
      <c r="M6" s="369">
        <v>1</v>
      </c>
      <c r="N6" s="370">
        <v>0</v>
      </c>
      <c r="O6" s="229">
        <v>18</v>
      </c>
      <c r="P6" s="416">
        <v>2</v>
      </c>
    </row>
  </sheetData>
  <mergeCells count="4">
    <mergeCell ref="A3:B3"/>
    <mergeCell ref="P4:P5"/>
    <mergeCell ref="A6:B6"/>
    <mergeCell ref="A1:P1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C1"/>
    </sheetView>
  </sheetViews>
  <sheetFormatPr defaultRowHeight="13.5" x14ac:dyDescent="0.15"/>
  <cols>
    <col min="1" max="1" width="11" style="243" bestFit="1" customWidth="1"/>
    <col min="2" max="2" width="9" style="243" bestFit="1" customWidth="1"/>
    <col min="3" max="3" width="7.125" style="243" bestFit="1" customWidth="1"/>
    <col min="4" max="16384" width="9" style="243"/>
  </cols>
  <sheetData>
    <row r="1" spans="1:4" ht="17.25" x14ac:dyDescent="0.15">
      <c r="A1" s="597" t="s">
        <v>355</v>
      </c>
      <c r="B1" s="597"/>
      <c r="C1" s="597"/>
    </row>
    <row r="2" spans="1:4" ht="14.25" thickBot="1" x14ac:dyDescent="0.2">
      <c r="A2" s="47"/>
    </row>
    <row r="3" spans="1:4" ht="14.25" thickBot="1" x14ac:dyDescent="0.2">
      <c r="A3" s="48" t="s">
        <v>166</v>
      </c>
      <c r="B3" s="49" t="s">
        <v>167</v>
      </c>
      <c r="C3" s="50" t="s">
        <v>168</v>
      </c>
    </row>
    <row r="4" spans="1:4" x14ac:dyDescent="0.15">
      <c r="A4" s="456" t="s">
        <v>191</v>
      </c>
      <c r="B4" s="386">
        <v>1032</v>
      </c>
      <c r="C4" s="457">
        <v>106.51253999380741</v>
      </c>
      <c r="D4" s="458"/>
    </row>
    <row r="5" spans="1:4" x14ac:dyDescent="0.15">
      <c r="A5" s="459" t="s">
        <v>190</v>
      </c>
      <c r="B5" s="460">
        <v>1091</v>
      </c>
      <c r="C5" s="461">
        <v>57.015939378102956</v>
      </c>
      <c r="D5" s="458"/>
    </row>
    <row r="6" spans="1:4" x14ac:dyDescent="0.15">
      <c r="A6" s="459" t="s">
        <v>188</v>
      </c>
      <c r="B6" s="298">
        <v>2390</v>
      </c>
      <c r="C6" s="461">
        <v>17.603947998379553</v>
      </c>
      <c r="D6" s="458"/>
    </row>
    <row r="7" spans="1:4" x14ac:dyDescent="0.15">
      <c r="A7" s="459" t="s">
        <v>189</v>
      </c>
      <c r="B7" s="298">
        <v>1849</v>
      </c>
      <c r="C7" s="461">
        <v>17.780042887502045</v>
      </c>
      <c r="D7" s="458"/>
    </row>
    <row r="8" spans="1:4" x14ac:dyDescent="0.15">
      <c r="A8" s="459" t="s">
        <v>187</v>
      </c>
      <c r="B8" s="298">
        <v>2045</v>
      </c>
      <c r="C8" s="461">
        <v>5.1447835165664548</v>
      </c>
      <c r="D8" s="458"/>
    </row>
    <row r="9" spans="1:4" x14ac:dyDescent="0.15">
      <c r="A9" s="459" t="s">
        <v>210</v>
      </c>
      <c r="B9" s="298">
        <v>1196</v>
      </c>
      <c r="C9" s="461">
        <v>39.917228489419934</v>
      </c>
      <c r="D9" s="458"/>
    </row>
    <row r="10" spans="1:4" x14ac:dyDescent="0.15">
      <c r="A10" s="459" t="s">
        <v>209</v>
      </c>
      <c r="B10" s="298">
        <v>1127</v>
      </c>
      <c r="C10" s="461">
        <v>3.2186665524282794</v>
      </c>
      <c r="D10" s="458"/>
    </row>
    <row r="11" spans="1:4" x14ac:dyDescent="0.15">
      <c r="A11" s="459" t="s">
        <v>207</v>
      </c>
      <c r="B11" s="298">
        <v>2804</v>
      </c>
      <c r="C11" s="461">
        <v>9.9428393118023344</v>
      </c>
      <c r="D11" s="458"/>
    </row>
    <row r="12" spans="1:4" x14ac:dyDescent="0.15">
      <c r="A12" s="459" t="s">
        <v>205</v>
      </c>
      <c r="B12" s="296">
        <v>295</v>
      </c>
      <c r="C12" s="461">
        <v>3.4817708640693046</v>
      </c>
      <c r="D12" s="458"/>
    </row>
    <row r="13" spans="1:4" x14ac:dyDescent="0.15">
      <c r="A13" s="459" t="s">
        <v>206</v>
      </c>
      <c r="B13" s="298">
        <v>2232</v>
      </c>
      <c r="C13" s="461">
        <v>5.8853620077733186</v>
      </c>
      <c r="D13" s="458"/>
    </row>
    <row r="14" spans="1:4" x14ac:dyDescent="0.15">
      <c r="A14" s="459" t="s">
        <v>208</v>
      </c>
      <c r="B14" s="298">
        <v>1909</v>
      </c>
      <c r="C14" s="461">
        <v>4.7486971555080162</v>
      </c>
      <c r="D14" s="458"/>
    </row>
    <row r="15" spans="1:4" x14ac:dyDescent="0.15">
      <c r="A15" s="459" t="s">
        <v>201</v>
      </c>
      <c r="B15" s="298">
        <v>1769</v>
      </c>
      <c r="C15" s="461">
        <v>23.157784497768006</v>
      </c>
      <c r="D15" s="458"/>
    </row>
    <row r="16" spans="1:4" x14ac:dyDescent="0.15">
      <c r="A16" s="459" t="s">
        <v>200</v>
      </c>
      <c r="B16" s="298">
        <v>2314</v>
      </c>
      <c r="C16" s="461">
        <v>9.8938358067922856</v>
      </c>
      <c r="D16" s="458"/>
    </row>
    <row r="17" spans="1:4" x14ac:dyDescent="0.15">
      <c r="A17" s="459" t="s">
        <v>204</v>
      </c>
      <c r="B17" s="296">
        <v>508</v>
      </c>
      <c r="C17" s="461">
        <v>3.5652375304413737</v>
      </c>
      <c r="D17" s="458"/>
    </row>
    <row r="18" spans="1:4" x14ac:dyDescent="0.15">
      <c r="A18" s="459" t="s">
        <v>199</v>
      </c>
      <c r="B18" s="296">
        <v>455</v>
      </c>
      <c r="C18" s="461">
        <v>3.7314656869177272</v>
      </c>
      <c r="D18" s="458"/>
    </row>
    <row r="19" spans="1:4" x14ac:dyDescent="0.15">
      <c r="A19" s="459" t="s">
        <v>202</v>
      </c>
      <c r="B19" s="460">
        <v>1085</v>
      </c>
      <c r="C19" s="461">
        <v>19.537932400554624</v>
      </c>
      <c r="D19" s="458"/>
    </row>
    <row r="20" spans="1:4" x14ac:dyDescent="0.15">
      <c r="A20" s="459" t="s">
        <v>203</v>
      </c>
      <c r="B20" s="296">
        <v>418</v>
      </c>
      <c r="C20" s="461">
        <v>3.4372455985987878</v>
      </c>
      <c r="D20" s="458"/>
    </row>
    <row r="21" spans="1:4" x14ac:dyDescent="0.15">
      <c r="A21" s="459" t="s">
        <v>181</v>
      </c>
      <c r="B21" s="298">
        <v>1746</v>
      </c>
      <c r="C21" s="461">
        <v>3.5053272542205463</v>
      </c>
      <c r="D21" s="458"/>
    </row>
    <row r="22" spans="1:4" x14ac:dyDescent="0.15">
      <c r="A22" s="459" t="s">
        <v>186</v>
      </c>
      <c r="B22" s="298">
        <v>1093</v>
      </c>
      <c r="C22" s="461">
        <v>4.0847444325269731</v>
      </c>
      <c r="D22" s="458"/>
    </row>
    <row r="23" spans="1:4" x14ac:dyDescent="0.15">
      <c r="A23" s="459" t="s">
        <v>185</v>
      </c>
      <c r="B23" s="298">
        <v>880</v>
      </c>
      <c r="C23" s="461">
        <v>12.607630481812061</v>
      </c>
      <c r="D23" s="458"/>
    </row>
    <row r="24" spans="1:4" x14ac:dyDescent="0.15">
      <c r="A24" s="459" t="s">
        <v>125</v>
      </c>
      <c r="B24" s="298">
        <v>2722</v>
      </c>
      <c r="C24" s="461">
        <v>1.0032593027237273</v>
      </c>
      <c r="D24" s="458"/>
    </row>
    <row r="25" spans="1:4" x14ac:dyDescent="0.15">
      <c r="A25" s="459" t="s">
        <v>184</v>
      </c>
      <c r="B25" s="296">
        <v>825</v>
      </c>
      <c r="C25" s="461">
        <v>12.752736041550731</v>
      </c>
      <c r="D25" s="458"/>
    </row>
    <row r="26" spans="1:4" x14ac:dyDescent="0.15">
      <c r="A26" s="459" t="s">
        <v>182</v>
      </c>
      <c r="B26" s="296">
        <v>704</v>
      </c>
      <c r="C26" s="461">
        <v>5.889094300795529</v>
      </c>
      <c r="D26" s="458"/>
    </row>
    <row r="27" spans="1:4" x14ac:dyDescent="0.15">
      <c r="A27" s="459" t="s">
        <v>183</v>
      </c>
      <c r="B27" s="298">
        <v>1522</v>
      </c>
      <c r="C27" s="461">
        <v>13.684466063063629</v>
      </c>
      <c r="D27" s="462"/>
    </row>
    <row r="28" spans="1:4" x14ac:dyDescent="0.15">
      <c r="A28" s="459" t="s">
        <v>176</v>
      </c>
      <c r="B28" s="298">
        <v>838</v>
      </c>
      <c r="C28" s="461">
        <v>14.413980529085968</v>
      </c>
      <c r="D28" s="462"/>
    </row>
    <row r="29" spans="1:4" x14ac:dyDescent="0.15">
      <c r="A29" s="459" t="s">
        <v>175</v>
      </c>
      <c r="B29" s="298">
        <v>2344</v>
      </c>
      <c r="C29" s="461">
        <v>20.922033293167313</v>
      </c>
      <c r="D29" s="462"/>
    </row>
    <row r="30" spans="1:4" x14ac:dyDescent="0.15">
      <c r="A30" s="459" t="s">
        <v>177</v>
      </c>
      <c r="B30" s="298">
        <v>3157</v>
      </c>
      <c r="C30" s="461">
        <v>30.149074135971656</v>
      </c>
      <c r="D30" s="462"/>
    </row>
    <row r="31" spans="1:4" x14ac:dyDescent="0.15">
      <c r="A31" s="459" t="s">
        <v>180</v>
      </c>
      <c r="B31" s="296">
        <v>461</v>
      </c>
      <c r="C31" s="461">
        <v>34.203887817183556</v>
      </c>
      <c r="D31" s="462"/>
    </row>
    <row r="32" spans="1:4" x14ac:dyDescent="0.15">
      <c r="A32" s="459" t="s">
        <v>179</v>
      </c>
      <c r="B32" s="296">
        <v>230</v>
      </c>
      <c r="C32" s="461">
        <v>14.417350968469879</v>
      </c>
      <c r="D32" s="462"/>
    </row>
    <row r="33" spans="1:10" x14ac:dyDescent="0.15">
      <c r="A33" s="459" t="s">
        <v>178</v>
      </c>
      <c r="B33" s="296">
        <v>423</v>
      </c>
      <c r="C33" s="461">
        <v>82.456140350877206</v>
      </c>
      <c r="D33" s="462"/>
    </row>
    <row r="34" spans="1:10" x14ac:dyDescent="0.15">
      <c r="A34" s="459" t="s">
        <v>169</v>
      </c>
      <c r="B34" s="298">
        <v>1680</v>
      </c>
      <c r="C34" s="461">
        <v>2.013743801444861</v>
      </c>
      <c r="D34" s="462"/>
    </row>
    <row r="35" spans="1:10" x14ac:dyDescent="0.15">
      <c r="A35" s="459" t="s">
        <v>170</v>
      </c>
      <c r="B35" s="296">
        <v>685</v>
      </c>
      <c r="C35" s="461">
        <v>12.134202508325657</v>
      </c>
      <c r="D35" s="462"/>
    </row>
    <row r="36" spans="1:10" x14ac:dyDescent="0.15">
      <c r="A36" s="459" t="s">
        <v>171</v>
      </c>
      <c r="B36" s="296">
        <v>428</v>
      </c>
      <c r="C36" s="461">
        <v>5.6914893617021276</v>
      </c>
      <c r="D36" s="462"/>
    </row>
    <row r="37" spans="1:10" x14ac:dyDescent="0.15">
      <c r="A37" s="459" t="s">
        <v>172</v>
      </c>
      <c r="B37" s="296">
        <v>191</v>
      </c>
      <c r="C37" s="461">
        <v>11.228028922461936</v>
      </c>
      <c r="D37" s="462"/>
    </row>
    <row r="38" spans="1:10" x14ac:dyDescent="0.15">
      <c r="A38" s="459" t="s">
        <v>174</v>
      </c>
      <c r="B38" s="298">
        <v>1859</v>
      </c>
      <c r="C38" s="461">
        <v>10.024805867126833</v>
      </c>
      <c r="D38" s="462"/>
    </row>
    <row r="39" spans="1:10" x14ac:dyDescent="0.15">
      <c r="A39" s="459" t="s">
        <v>173</v>
      </c>
      <c r="B39" s="298">
        <v>1692</v>
      </c>
      <c r="C39" s="461">
        <v>8.7833593754055546</v>
      </c>
      <c r="D39" s="462"/>
    </row>
    <row r="40" spans="1:10" x14ac:dyDescent="0.15">
      <c r="A40" s="459" t="s">
        <v>192</v>
      </c>
      <c r="B40" s="296">
        <v>762</v>
      </c>
      <c r="C40" s="461">
        <v>8.7092681700250321</v>
      </c>
      <c r="D40" s="462"/>
    </row>
    <row r="41" spans="1:10" x14ac:dyDescent="0.15">
      <c r="A41" s="459" t="s">
        <v>193</v>
      </c>
      <c r="B41" s="463">
        <v>947</v>
      </c>
      <c r="C41" s="461">
        <v>21.440862162651694</v>
      </c>
      <c r="D41" s="462"/>
    </row>
    <row r="42" spans="1:10" x14ac:dyDescent="0.15">
      <c r="A42" s="459" t="s">
        <v>194</v>
      </c>
      <c r="B42" s="298">
        <v>1010</v>
      </c>
      <c r="C42" s="461">
        <v>10.043055873198961</v>
      </c>
      <c r="D42" s="462"/>
    </row>
    <row r="43" spans="1:10" x14ac:dyDescent="0.15">
      <c r="A43" s="459" t="s">
        <v>195</v>
      </c>
      <c r="B43" s="298">
        <v>1328</v>
      </c>
      <c r="C43" s="461">
        <v>155.52172385525236</v>
      </c>
      <c r="D43" s="462"/>
    </row>
    <row r="44" spans="1:10" x14ac:dyDescent="0.15">
      <c r="A44" s="459" t="s">
        <v>196</v>
      </c>
      <c r="B44" s="460">
        <v>1009</v>
      </c>
      <c r="C44" s="461">
        <v>16.388915960107852</v>
      </c>
      <c r="D44" s="462"/>
      <c r="J44"/>
    </row>
    <row r="45" spans="1:10" x14ac:dyDescent="0.15">
      <c r="A45" s="459" t="s">
        <v>198</v>
      </c>
      <c r="B45" s="298">
        <v>2171</v>
      </c>
      <c r="C45" s="461">
        <v>40.829760024072819</v>
      </c>
      <c r="D45" s="462"/>
      <c r="J45"/>
    </row>
    <row r="46" spans="1:10" ht="14.25" thickBot="1" x14ac:dyDescent="0.2">
      <c r="A46" s="464" t="s">
        <v>197</v>
      </c>
      <c r="B46" s="465">
        <v>909</v>
      </c>
      <c r="C46" s="466">
        <v>58.325312800769971</v>
      </c>
      <c r="D46" s="462"/>
      <c r="J46"/>
    </row>
    <row r="47" spans="1:10" s="303" customFormat="1" ht="14.25" thickBot="1" x14ac:dyDescent="0.2">
      <c r="A47" s="467" t="s">
        <v>313</v>
      </c>
      <c r="B47" s="468">
        <v>56135</v>
      </c>
      <c r="C47" s="469">
        <v>6.6</v>
      </c>
      <c r="D47" s="462"/>
      <c r="J47"/>
    </row>
    <row r="48" spans="1:10" ht="23.25" customHeight="1" x14ac:dyDescent="0.15">
      <c r="A48" s="645" t="s">
        <v>35</v>
      </c>
      <c r="B48" s="645"/>
      <c r="C48" s="645"/>
      <c r="D48" s="645"/>
    </row>
    <row r="49" spans="1:6" x14ac:dyDescent="0.15">
      <c r="A49" s="213" t="s">
        <v>314</v>
      </c>
      <c r="B49" s="213"/>
      <c r="C49" s="213"/>
      <c r="D49" s="128"/>
      <c r="E49" s="129"/>
      <c r="F49" s="129"/>
    </row>
  </sheetData>
  <mergeCells count="2">
    <mergeCell ref="A1:C1"/>
    <mergeCell ref="A48:D48"/>
  </mergeCells>
  <phoneticPr fontId="2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sqref="A1:N1"/>
    </sheetView>
  </sheetViews>
  <sheetFormatPr defaultRowHeight="13.5" x14ac:dyDescent="0.15"/>
  <cols>
    <col min="1" max="1" width="16.125" style="243" bestFit="1" customWidth="1"/>
    <col min="2" max="13" width="5.25" style="243" customWidth="1"/>
    <col min="14" max="14" width="6" style="243" bestFit="1" customWidth="1"/>
    <col min="15" max="16384" width="9" style="243"/>
  </cols>
  <sheetData>
    <row r="1" spans="1:14" ht="17.25" x14ac:dyDescent="0.15">
      <c r="A1" s="646" t="s">
        <v>358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4" ht="14.25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4.2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 x14ac:dyDescent="0.15">
      <c r="A4" s="54" t="s">
        <v>36</v>
      </c>
      <c r="B4" s="470">
        <v>76</v>
      </c>
      <c r="C4" s="471">
        <v>74</v>
      </c>
      <c r="D4" s="471">
        <v>65</v>
      </c>
      <c r="E4" s="471">
        <v>57</v>
      </c>
      <c r="F4" s="471">
        <v>70</v>
      </c>
      <c r="G4" s="471">
        <v>62</v>
      </c>
      <c r="H4" s="471">
        <v>62</v>
      </c>
      <c r="I4" s="471">
        <v>51</v>
      </c>
      <c r="J4" s="471">
        <v>58</v>
      </c>
      <c r="K4" s="471">
        <v>64</v>
      </c>
      <c r="L4" s="471">
        <v>77</v>
      </c>
      <c r="M4" s="472">
        <v>97</v>
      </c>
      <c r="N4" s="473">
        <f>SUM(B4:M4)</f>
        <v>813</v>
      </c>
    </row>
    <row r="5" spans="1:14" x14ac:dyDescent="0.15">
      <c r="A5" s="56" t="s">
        <v>37</v>
      </c>
      <c r="B5" s="474">
        <v>257</v>
      </c>
      <c r="C5" s="475">
        <v>233</v>
      </c>
      <c r="D5" s="475">
        <v>220</v>
      </c>
      <c r="E5" s="475">
        <v>176</v>
      </c>
      <c r="F5" s="475">
        <v>224</v>
      </c>
      <c r="G5" s="475">
        <v>193</v>
      </c>
      <c r="H5" s="475">
        <v>186</v>
      </c>
      <c r="I5" s="475">
        <v>171</v>
      </c>
      <c r="J5" s="475">
        <v>188</v>
      </c>
      <c r="K5" s="475">
        <v>204</v>
      </c>
      <c r="L5" s="475">
        <v>272</v>
      </c>
      <c r="M5" s="476">
        <v>375</v>
      </c>
      <c r="N5" s="477">
        <f>SUM(B5:M5)</f>
        <v>2699</v>
      </c>
    </row>
    <row r="6" spans="1:14" ht="14.25" thickBot="1" x14ac:dyDescent="0.2">
      <c r="A6" s="244" t="s">
        <v>38</v>
      </c>
      <c r="B6" s="478">
        <v>129</v>
      </c>
      <c r="C6" s="479">
        <v>117</v>
      </c>
      <c r="D6" s="479">
        <v>110</v>
      </c>
      <c r="E6" s="479">
        <v>88</v>
      </c>
      <c r="F6" s="479">
        <v>112</v>
      </c>
      <c r="G6" s="479">
        <v>97</v>
      </c>
      <c r="H6" s="479">
        <v>93</v>
      </c>
      <c r="I6" s="479">
        <v>86</v>
      </c>
      <c r="J6" s="479">
        <v>94</v>
      </c>
      <c r="K6" s="479">
        <v>102</v>
      </c>
      <c r="L6" s="479">
        <v>136</v>
      </c>
      <c r="M6" s="480">
        <v>188</v>
      </c>
      <c r="N6" s="481">
        <f>SUM(B6:M6)</f>
        <v>1352</v>
      </c>
    </row>
    <row r="7" spans="1:14" x14ac:dyDescent="0.15">
      <c r="A7" s="28"/>
    </row>
  </sheetData>
  <mergeCells count="1">
    <mergeCell ref="A1:N1"/>
  </mergeCells>
  <phoneticPr fontId="2"/>
  <pageMargins left="0.7" right="0.7" top="0.75" bottom="0.75" header="0.3" footer="0.3"/>
  <pageSetup paperSize="9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N1"/>
    </sheetView>
  </sheetViews>
  <sheetFormatPr defaultRowHeight="13.5" x14ac:dyDescent="0.15"/>
  <cols>
    <col min="1" max="1" width="13.875" style="243" bestFit="1" customWidth="1"/>
    <col min="2" max="13" width="5.625" style="243" customWidth="1"/>
    <col min="14" max="14" width="6" style="243" bestFit="1" customWidth="1"/>
    <col min="15" max="16384" width="9" style="243"/>
  </cols>
  <sheetData>
    <row r="1" spans="1:14" ht="17.25" x14ac:dyDescent="0.15">
      <c r="A1" s="597" t="s">
        <v>359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</row>
    <row r="2" spans="1:14" ht="14.25" thickBot="1" x14ac:dyDescent="0.2">
      <c r="A2" s="1"/>
    </row>
    <row r="3" spans="1:14" ht="14.2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 x14ac:dyDescent="0.15">
      <c r="A4" s="8" t="s">
        <v>301</v>
      </c>
      <c r="B4" s="144">
        <v>52</v>
      </c>
      <c r="C4" s="159">
        <v>44</v>
      </c>
      <c r="D4" s="159">
        <v>47</v>
      </c>
      <c r="E4" s="159">
        <v>45</v>
      </c>
      <c r="F4" s="159">
        <v>43</v>
      </c>
      <c r="G4" s="159">
        <v>41</v>
      </c>
      <c r="H4" s="159">
        <v>47</v>
      </c>
      <c r="I4" s="159">
        <v>49</v>
      </c>
      <c r="J4" s="159">
        <v>42</v>
      </c>
      <c r="K4" s="159">
        <v>42</v>
      </c>
      <c r="L4" s="159">
        <v>53</v>
      </c>
      <c r="M4" s="160">
        <v>48</v>
      </c>
      <c r="N4" s="482">
        <f>SUM(B4:M4)</f>
        <v>553</v>
      </c>
    </row>
    <row r="5" spans="1:14" ht="14.25" thickBot="1" x14ac:dyDescent="0.2">
      <c r="A5" s="9" t="s">
        <v>211</v>
      </c>
      <c r="B5" s="151">
        <v>133</v>
      </c>
      <c r="C5" s="152">
        <v>95</v>
      </c>
      <c r="D5" s="152">
        <v>98</v>
      </c>
      <c r="E5" s="152">
        <v>104</v>
      </c>
      <c r="F5" s="152">
        <v>95</v>
      </c>
      <c r="G5" s="152">
        <v>105</v>
      </c>
      <c r="H5" s="152">
        <v>126</v>
      </c>
      <c r="I5" s="152">
        <v>111</v>
      </c>
      <c r="J5" s="152">
        <v>102</v>
      </c>
      <c r="K5" s="152">
        <v>85</v>
      </c>
      <c r="L5" s="152">
        <v>115</v>
      </c>
      <c r="M5" s="483">
        <v>115</v>
      </c>
      <c r="N5" s="138">
        <f>SUM(B5:M5)</f>
        <v>1284</v>
      </c>
    </row>
    <row r="6" spans="1:14" x14ac:dyDescent="0.15">
      <c r="A6" s="28"/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sqref="A1:D1"/>
    </sheetView>
  </sheetViews>
  <sheetFormatPr defaultRowHeight="13.5" x14ac:dyDescent="0.15"/>
  <cols>
    <col min="1" max="1" width="20.5" style="302" bestFit="1" customWidth="1"/>
    <col min="2" max="2" width="8.5" style="302" bestFit="1" customWidth="1"/>
    <col min="3" max="3" width="8.75" style="302" bestFit="1" customWidth="1"/>
    <col min="4" max="4" width="9.5" style="302" bestFit="1" customWidth="1"/>
    <col min="5" max="16384" width="9" style="302"/>
  </cols>
  <sheetData>
    <row r="1" spans="1:4" ht="17.25" x14ac:dyDescent="0.15">
      <c r="A1" s="576" t="s">
        <v>332</v>
      </c>
      <c r="B1" s="576"/>
      <c r="C1" s="576"/>
      <c r="D1" s="576"/>
    </row>
    <row r="3" spans="1:4" ht="15" thickBot="1" x14ac:dyDescent="0.2">
      <c r="A3" s="119" t="s">
        <v>242</v>
      </c>
    </row>
    <row r="4" spans="1:4" ht="14.25" thickBot="1" x14ac:dyDescent="0.2">
      <c r="A4" s="130" t="s">
        <v>311</v>
      </c>
      <c r="B4" s="140" t="s">
        <v>78</v>
      </c>
      <c r="C4" s="141" t="s">
        <v>79</v>
      </c>
      <c r="D4" s="142" t="s">
        <v>80</v>
      </c>
    </row>
    <row r="5" spans="1:4" x14ac:dyDescent="0.15">
      <c r="A5" s="143" t="s">
        <v>67</v>
      </c>
      <c r="B5" s="300">
        <v>233</v>
      </c>
      <c r="C5" s="299">
        <v>1835</v>
      </c>
      <c r="D5" s="315">
        <v>138000</v>
      </c>
    </row>
    <row r="6" spans="1:4" x14ac:dyDescent="0.15">
      <c r="A6" s="145" t="s">
        <v>68</v>
      </c>
      <c r="B6" s="297">
        <v>291</v>
      </c>
      <c r="C6" s="298">
        <v>2311</v>
      </c>
      <c r="D6" s="147">
        <v>188000</v>
      </c>
    </row>
    <row r="7" spans="1:4" ht="27" x14ac:dyDescent="0.15">
      <c r="A7" s="145" t="s">
        <v>256</v>
      </c>
      <c r="B7" s="297">
        <v>84</v>
      </c>
      <c r="C7" s="296">
        <v>460</v>
      </c>
      <c r="D7" s="147">
        <v>5600</v>
      </c>
    </row>
    <row r="8" spans="1:4" x14ac:dyDescent="0.15">
      <c r="A8" s="145" t="s">
        <v>69</v>
      </c>
      <c r="B8" s="297" t="s">
        <v>310</v>
      </c>
      <c r="C8" s="296">
        <v>66</v>
      </c>
      <c r="D8" s="149" t="s">
        <v>0</v>
      </c>
    </row>
    <row r="9" spans="1:4" x14ac:dyDescent="0.15">
      <c r="A9" s="145" t="s">
        <v>70</v>
      </c>
      <c r="B9" s="297">
        <v>50</v>
      </c>
      <c r="C9" s="296">
        <v>666</v>
      </c>
      <c r="D9" s="147">
        <v>56000</v>
      </c>
    </row>
    <row r="10" spans="1:4" x14ac:dyDescent="0.15">
      <c r="A10" s="145" t="s">
        <v>71</v>
      </c>
      <c r="B10" s="146">
        <v>100</v>
      </c>
      <c r="C10" s="148">
        <v>627</v>
      </c>
      <c r="D10" s="316">
        <v>47000</v>
      </c>
    </row>
    <row r="11" spans="1:4" x14ac:dyDescent="0.15">
      <c r="A11" s="145" t="s">
        <v>257</v>
      </c>
      <c r="B11" s="146" t="s">
        <v>309</v>
      </c>
      <c r="C11" s="148">
        <v>112</v>
      </c>
      <c r="D11" s="149" t="s">
        <v>0</v>
      </c>
    </row>
    <row r="12" spans="1:4" x14ac:dyDescent="0.15">
      <c r="A12" s="145" t="s">
        <v>72</v>
      </c>
      <c r="B12" s="146">
        <v>21</v>
      </c>
      <c r="C12" s="148">
        <v>311</v>
      </c>
      <c r="D12" s="147">
        <v>10000</v>
      </c>
    </row>
    <row r="13" spans="1:4" x14ac:dyDescent="0.15">
      <c r="A13" s="145" t="s">
        <v>246</v>
      </c>
      <c r="B13" s="146">
        <v>7</v>
      </c>
      <c r="C13" s="148" t="s">
        <v>308</v>
      </c>
      <c r="D13" s="147">
        <v>1400</v>
      </c>
    </row>
    <row r="14" spans="1:4" x14ac:dyDescent="0.15">
      <c r="A14" s="145" t="s">
        <v>258</v>
      </c>
      <c r="B14" s="146">
        <v>15</v>
      </c>
      <c r="C14" s="148">
        <v>125</v>
      </c>
      <c r="D14" s="149" t="s">
        <v>0</v>
      </c>
    </row>
    <row r="15" spans="1:4" ht="14.25" thickBot="1" x14ac:dyDescent="0.2">
      <c r="A15" s="150" t="s">
        <v>73</v>
      </c>
      <c r="B15" s="151" t="s">
        <v>0</v>
      </c>
      <c r="C15" s="152">
        <v>51</v>
      </c>
      <c r="D15" s="153" t="s">
        <v>0</v>
      </c>
    </row>
    <row r="16" spans="1:4" ht="14.25" thickBot="1" x14ac:dyDescent="0.2">
      <c r="A16" s="154" t="s">
        <v>49</v>
      </c>
      <c r="B16" s="155">
        <v>811</v>
      </c>
      <c r="C16" s="156">
        <v>6564</v>
      </c>
      <c r="D16" s="317">
        <f>SUM(D5:D15)</f>
        <v>446000</v>
      </c>
    </row>
    <row r="17" spans="1:3" x14ac:dyDescent="0.15">
      <c r="A17" s="15" t="s">
        <v>1</v>
      </c>
    </row>
    <row r="18" spans="1:3" ht="15" thickBot="1" x14ac:dyDescent="0.2">
      <c r="A18" s="118" t="s">
        <v>243</v>
      </c>
    </row>
    <row r="19" spans="1:3" x14ac:dyDescent="0.15">
      <c r="A19" s="89" t="s">
        <v>74</v>
      </c>
      <c r="B19" s="19">
        <v>384</v>
      </c>
      <c r="C19" s="75">
        <v>1568</v>
      </c>
    </row>
    <row r="20" spans="1:3" x14ac:dyDescent="0.15">
      <c r="A20" s="90" t="s">
        <v>75</v>
      </c>
      <c r="B20" s="21">
        <v>72</v>
      </c>
      <c r="C20" s="22">
        <v>163</v>
      </c>
    </row>
    <row r="21" spans="1:3" s="308" customFormat="1" x14ac:dyDescent="0.15">
      <c r="A21" s="20" t="s">
        <v>77</v>
      </c>
      <c r="B21" s="21">
        <v>18</v>
      </c>
      <c r="C21" s="22">
        <v>32</v>
      </c>
    </row>
    <row r="22" spans="1:3" x14ac:dyDescent="0.15">
      <c r="A22" s="90" t="s">
        <v>76</v>
      </c>
      <c r="B22" s="21">
        <v>30</v>
      </c>
      <c r="C22" s="22">
        <v>48</v>
      </c>
    </row>
    <row r="23" spans="1:3" x14ac:dyDescent="0.15">
      <c r="A23" s="20" t="s">
        <v>316</v>
      </c>
      <c r="B23" s="21">
        <v>30</v>
      </c>
      <c r="C23" s="22">
        <v>115</v>
      </c>
    </row>
    <row r="24" spans="1:3" ht="14.25" thickBot="1" x14ac:dyDescent="0.2">
      <c r="A24" s="23" t="s">
        <v>317</v>
      </c>
      <c r="B24" s="24">
        <v>55</v>
      </c>
      <c r="C24" s="14">
        <v>140</v>
      </c>
    </row>
    <row r="25" spans="1:3" ht="14.25" thickBot="1" x14ac:dyDescent="0.2">
      <c r="A25" s="301" t="s">
        <v>49</v>
      </c>
      <c r="B25" s="12">
        <f>SUM(B19:B24)</f>
        <v>589</v>
      </c>
      <c r="C25" s="65">
        <f>SUM(C19:C24)</f>
        <v>2066</v>
      </c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sqref="A1:O1"/>
    </sheetView>
  </sheetViews>
  <sheetFormatPr defaultColWidth="25.5" defaultRowHeight="13.5" x14ac:dyDescent="0.15"/>
  <cols>
    <col min="1" max="1" width="9.5" style="243" bestFit="1" customWidth="1"/>
    <col min="2" max="2" width="11.625" style="243" bestFit="1" customWidth="1"/>
    <col min="3" max="15" width="5.875" style="243" customWidth="1"/>
    <col min="16" max="16384" width="25.5" style="243"/>
  </cols>
  <sheetData>
    <row r="1" spans="1:15" ht="17.25" x14ac:dyDescent="0.15">
      <c r="A1" s="597" t="s">
        <v>360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</row>
    <row r="2" spans="1:15" ht="17.25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</row>
    <row r="3" spans="1:15" ht="14.25" thickBot="1" x14ac:dyDescent="0.2">
      <c r="A3" s="647" t="s">
        <v>212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</row>
    <row r="4" spans="1:15" ht="14.25" thickBot="1" x14ac:dyDescent="0.2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29" t="s">
        <v>3</v>
      </c>
    </row>
    <row r="5" spans="1:15" x14ac:dyDescent="0.15">
      <c r="A5" s="606" t="s">
        <v>213</v>
      </c>
      <c r="B5" s="55" t="s">
        <v>214</v>
      </c>
      <c r="C5" s="484">
        <v>150</v>
      </c>
      <c r="D5" s="485">
        <v>159</v>
      </c>
      <c r="E5" s="485">
        <v>126</v>
      </c>
      <c r="F5" s="485">
        <v>164</v>
      </c>
      <c r="G5" s="485">
        <v>161</v>
      </c>
      <c r="H5" s="485">
        <v>179</v>
      </c>
      <c r="I5" s="485">
        <v>162</v>
      </c>
      <c r="J5" s="485">
        <v>152</v>
      </c>
      <c r="K5" s="485">
        <v>157</v>
      </c>
      <c r="L5" s="485">
        <v>164</v>
      </c>
      <c r="M5" s="485">
        <v>149</v>
      </c>
      <c r="N5" s="486">
        <v>163</v>
      </c>
      <c r="O5" s="487">
        <f t="shared" ref="O5:O10" si="0">SUM(C5:N5)</f>
        <v>1886</v>
      </c>
    </row>
    <row r="6" spans="1:15" x14ac:dyDescent="0.15">
      <c r="A6" s="608"/>
      <c r="B6" s="57" t="s">
        <v>215</v>
      </c>
      <c r="C6" s="488">
        <v>163</v>
      </c>
      <c r="D6" s="489">
        <v>169</v>
      </c>
      <c r="E6" s="489">
        <v>141</v>
      </c>
      <c r="F6" s="489">
        <v>186</v>
      </c>
      <c r="G6" s="489">
        <v>170</v>
      </c>
      <c r="H6" s="489">
        <v>197</v>
      </c>
      <c r="I6" s="489">
        <v>183</v>
      </c>
      <c r="J6" s="489">
        <v>167</v>
      </c>
      <c r="K6" s="489">
        <v>175</v>
      </c>
      <c r="L6" s="489">
        <v>178</v>
      </c>
      <c r="M6" s="489">
        <v>165</v>
      </c>
      <c r="N6" s="490">
        <v>184</v>
      </c>
      <c r="O6" s="491">
        <f t="shared" si="0"/>
        <v>2078</v>
      </c>
    </row>
    <row r="7" spans="1:15" x14ac:dyDescent="0.15">
      <c r="A7" s="608" t="s">
        <v>216</v>
      </c>
      <c r="B7" s="57" t="s">
        <v>214</v>
      </c>
      <c r="C7" s="488">
        <v>472</v>
      </c>
      <c r="D7" s="489">
        <v>403</v>
      </c>
      <c r="E7" s="489">
        <v>524</v>
      </c>
      <c r="F7" s="489">
        <v>512</v>
      </c>
      <c r="G7" s="489">
        <v>486</v>
      </c>
      <c r="H7" s="489">
        <v>511</v>
      </c>
      <c r="I7" s="489">
        <v>568</v>
      </c>
      <c r="J7" s="489">
        <v>766</v>
      </c>
      <c r="K7" s="489">
        <v>598</v>
      </c>
      <c r="L7" s="489">
        <v>582</v>
      </c>
      <c r="M7" s="489">
        <v>413</v>
      </c>
      <c r="N7" s="490">
        <v>421</v>
      </c>
      <c r="O7" s="491">
        <f t="shared" si="0"/>
        <v>6256</v>
      </c>
    </row>
    <row r="8" spans="1:15" x14ac:dyDescent="0.15">
      <c r="A8" s="608"/>
      <c r="B8" s="57" t="s">
        <v>215</v>
      </c>
      <c r="C8" s="488">
        <v>634</v>
      </c>
      <c r="D8" s="489">
        <v>573</v>
      </c>
      <c r="E8" s="489">
        <v>855</v>
      </c>
      <c r="F8" s="489">
        <v>695</v>
      </c>
      <c r="G8" s="489">
        <v>626</v>
      </c>
      <c r="H8" s="489">
        <v>695</v>
      </c>
      <c r="I8" s="489">
        <v>766</v>
      </c>
      <c r="J8" s="489">
        <v>942</v>
      </c>
      <c r="K8" s="492">
        <v>813</v>
      </c>
      <c r="L8" s="489">
        <v>846</v>
      </c>
      <c r="M8" s="489">
        <v>583</v>
      </c>
      <c r="N8" s="490">
        <v>640</v>
      </c>
      <c r="O8" s="491">
        <f t="shared" si="0"/>
        <v>8668</v>
      </c>
    </row>
    <row r="9" spans="1:15" x14ac:dyDescent="0.15">
      <c r="A9" s="608" t="s">
        <v>26</v>
      </c>
      <c r="B9" s="57" t="s">
        <v>214</v>
      </c>
      <c r="C9" s="488">
        <v>90</v>
      </c>
      <c r="D9" s="489">
        <v>74</v>
      </c>
      <c r="E9" s="489">
        <v>49</v>
      </c>
      <c r="F9" s="489">
        <v>139</v>
      </c>
      <c r="G9" s="489">
        <v>68</v>
      </c>
      <c r="H9" s="489">
        <v>73</v>
      </c>
      <c r="I9" s="489">
        <v>81</v>
      </c>
      <c r="J9" s="489">
        <v>65</v>
      </c>
      <c r="K9" s="489">
        <v>79</v>
      </c>
      <c r="L9" s="489">
        <v>68</v>
      </c>
      <c r="M9" s="489">
        <v>54</v>
      </c>
      <c r="N9" s="490">
        <v>76</v>
      </c>
      <c r="O9" s="493">
        <f t="shared" si="0"/>
        <v>916</v>
      </c>
    </row>
    <row r="10" spans="1:15" ht="14.25" thickBot="1" x14ac:dyDescent="0.2">
      <c r="A10" s="618"/>
      <c r="B10" s="125" t="s">
        <v>215</v>
      </c>
      <c r="C10" s="494">
        <v>91</v>
      </c>
      <c r="D10" s="495">
        <v>77</v>
      </c>
      <c r="E10" s="495">
        <v>54</v>
      </c>
      <c r="F10" s="495">
        <v>139</v>
      </c>
      <c r="G10" s="495">
        <v>68</v>
      </c>
      <c r="H10" s="495">
        <v>82</v>
      </c>
      <c r="I10" s="495">
        <v>81</v>
      </c>
      <c r="J10" s="495">
        <v>65</v>
      </c>
      <c r="K10" s="495">
        <v>79</v>
      </c>
      <c r="L10" s="495">
        <v>74</v>
      </c>
      <c r="M10" s="495">
        <v>54</v>
      </c>
      <c r="N10" s="496">
        <v>79</v>
      </c>
      <c r="O10" s="497">
        <f t="shared" si="0"/>
        <v>943</v>
      </c>
    </row>
    <row r="11" spans="1:15" x14ac:dyDescent="0.15">
      <c r="A11" s="28"/>
    </row>
  </sheetData>
  <mergeCells count="6">
    <mergeCell ref="A4:B4"/>
    <mergeCell ref="A5:A6"/>
    <mergeCell ref="A7:A8"/>
    <mergeCell ref="A9:A10"/>
    <mergeCell ref="A1:O1"/>
    <mergeCell ref="A3:O3"/>
  </mergeCells>
  <phoneticPr fontId="2"/>
  <pageMargins left="0.7" right="0.7" top="0.75" bottom="0.75" header="0.3" footer="0.3"/>
  <pageSetup paperSize="9" scale="9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O1"/>
    </sheetView>
  </sheetViews>
  <sheetFormatPr defaultColWidth="63.625" defaultRowHeight="13.5" x14ac:dyDescent="0.15"/>
  <cols>
    <col min="1" max="1" width="27.25" style="293" bestFit="1" customWidth="1"/>
    <col min="2" max="13" width="4.875" style="293" customWidth="1"/>
    <col min="14" max="14" width="6" style="293" bestFit="1" customWidth="1"/>
    <col min="15" max="28" width="20.75" style="293" customWidth="1"/>
    <col min="29" max="16384" width="63.625" style="293"/>
  </cols>
  <sheetData>
    <row r="1" spans="1:15" ht="17.25" x14ac:dyDescent="0.15">
      <c r="A1" s="646" t="s">
        <v>361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  <c r="O1" s="646"/>
    </row>
    <row r="2" spans="1:15" ht="14.25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5" ht="14.25" thickBot="1" x14ac:dyDescent="0.2">
      <c r="A3" s="3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91" t="s">
        <v>3</v>
      </c>
    </row>
    <row r="4" spans="1:15" x14ac:dyDescent="0.15">
      <c r="A4" s="214" t="s">
        <v>312</v>
      </c>
      <c r="B4" s="498">
        <v>4</v>
      </c>
      <c r="C4" s="499">
        <v>4</v>
      </c>
      <c r="D4" s="499">
        <v>1</v>
      </c>
      <c r="E4" s="499">
        <v>3</v>
      </c>
      <c r="F4" s="499">
        <v>5</v>
      </c>
      <c r="G4" s="499">
        <v>3</v>
      </c>
      <c r="H4" s="499">
        <v>3</v>
      </c>
      <c r="I4" s="499">
        <v>5</v>
      </c>
      <c r="J4" s="499">
        <v>1</v>
      </c>
      <c r="K4" s="499">
        <v>6</v>
      </c>
      <c r="L4" s="499">
        <v>3</v>
      </c>
      <c r="M4" s="500">
        <v>5</v>
      </c>
      <c r="N4" s="501">
        <v>43</v>
      </c>
    </row>
    <row r="5" spans="1:15" ht="14.25" thickBot="1" x14ac:dyDescent="0.2">
      <c r="A5" s="294" t="s">
        <v>262</v>
      </c>
      <c r="B5" s="502">
        <v>814</v>
      </c>
      <c r="C5" s="503">
        <v>600</v>
      </c>
      <c r="D5" s="503">
        <v>513</v>
      </c>
      <c r="E5" s="503">
        <v>986</v>
      </c>
      <c r="F5" s="503">
        <v>691</v>
      </c>
      <c r="G5" s="503">
        <v>580</v>
      </c>
      <c r="H5" s="503">
        <v>518</v>
      </c>
      <c r="I5" s="503">
        <v>695</v>
      </c>
      <c r="J5" s="503">
        <v>785</v>
      </c>
      <c r="K5" s="503">
        <v>555</v>
      </c>
      <c r="L5" s="503">
        <v>918</v>
      </c>
      <c r="M5" s="504">
        <v>787</v>
      </c>
      <c r="N5" s="505">
        <v>8442</v>
      </c>
    </row>
    <row r="6" spans="1:15" x14ac:dyDescent="0.15">
      <c r="A6" s="619" t="s">
        <v>356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19"/>
    </row>
    <row r="7" spans="1:15" x14ac:dyDescent="0.15">
      <c r="A7" s="28"/>
    </row>
  </sheetData>
  <mergeCells count="2">
    <mergeCell ref="A1:O1"/>
    <mergeCell ref="A6:N6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P26" sqref="P26"/>
    </sheetView>
  </sheetViews>
  <sheetFormatPr defaultRowHeight="13.5" x14ac:dyDescent="0.15"/>
  <cols>
    <col min="1" max="1" width="13.875" style="243" bestFit="1" customWidth="1"/>
    <col min="2" max="13" width="5.5" style="243" customWidth="1"/>
    <col min="14" max="14" width="5.5" style="243" bestFit="1" customWidth="1"/>
    <col min="15" max="16384" width="9" style="243"/>
  </cols>
  <sheetData>
    <row r="1" spans="1:14" ht="17.25" x14ac:dyDescent="0.15">
      <c r="A1" s="646" t="s">
        <v>357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4" ht="14.25" thickBot="1" x14ac:dyDescent="0.2">
      <c r="A2" s="42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42"/>
    </row>
    <row r="3" spans="1:14" ht="14.25" thickBot="1" x14ac:dyDescent="0.2">
      <c r="A3" s="235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236" t="s">
        <v>3</v>
      </c>
    </row>
    <row r="4" spans="1:14" x14ac:dyDescent="0.15">
      <c r="A4" s="214" t="s">
        <v>217</v>
      </c>
      <c r="B4" s="506">
        <v>4</v>
      </c>
      <c r="C4" s="507">
        <v>6</v>
      </c>
      <c r="D4" s="507">
        <v>3</v>
      </c>
      <c r="E4" s="507">
        <v>4</v>
      </c>
      <c r="F4" s="507">
        <v>5</v>
      </c>
      <c r="G4" s="507">
        <v>2</v>
      </c>
      <c r="H4" s="507">
        <v>4</v>
      </c>
      <c r="I4" s="507">
        <v>4</v>
      </c>
      <c r="J4" s="507">
        <v>4</v>
      </c>
      <c r="K4" s="507">
        <v>4</v>
      </c>
      <c r="L4" s="507">
        <v>4</v>
      </c>
      <c r="M4" s="508">
        <v>6</v>
      </c>
      <c r="N4" s="509">
        <v>50</v>
      </c>
    </row>
    <row r="5" spans="1:14" x14ac:dyDescent="0.15">
      <c r="A5" s="20" t="s">
        <v>218</v>
      </c>
      <c r="B5" s="146">
        <v>5</v>
      </c>
      <c r="C5" s="148">
        <v>10</v>
      </c>
      <c r="D5" s="148">
        <v>13</v>
      </c>
      <c r="E5" s="148">
        <v>9</v>
      </c>
      <c r="F5" s="148">
        <v>21</v>
      </c>
      <c r="G5" s="148">
        <v>17</v>
      </c>
      <c r="H5" s="148">
        <v>4</v>
      </c>
      <c r="I5" s="148">
        <v>10</v>
      </c>
      <c r="J5" s="148">
        <v>5</v>
      </c>
      <c r="K5" s="148">
        <v>10</v>
      </c>
      <c r="L5" s="148">
        <v>5</v>
      </c>
      <c r="M5" s="161">
        <v>2</v>
      </c>
      <c r="N5" s="335">
        <v>111</v>
      </c>
    </row>
    <row r="6" spans="1:14" x14ac:dyDescent="0.15">
      <c r="A6" s="20" t="s">
        <v>219</v>
      </c>
      <c r="B6" s="146">
        <v>9</v>
      </c>
      <c r="C6" s="148">
        <v>16</v>
      </c>
      <c r="D6" s="148">
        <v>16</v>
      </c>
      <c r="E6" s="148">
        <v>13</v>
      </c>
      <c r="F6" s="148">
        <v>26</v>
      </c>
      <c r="G6" s="148">
        <v>19</v>
      </c>
      <c r="H6" s="148">
        <v>8</v>
      </c>
      <c r="I6" s="148">
        <v>14</v>
      </c>
      <c r="J6" s="148">
        <v>9</v>
      </c>
      <c r="K6" s="148">
        <v>14</v>
      </c>
      <c r="L6" s="148">
        <v>9</v>
      </c>
      <c r="M6" s="161">
        <v>8</v>
      </c>
      <c r="N6" s="335">
        <f>SUM(B6:M6)</f>
        <v>161</v>
      </c>
    </row>
    <row r="7" spans="1:14" ht="14.25" thickBot="1" x14ac:dyDescent="0.2">
      <c r="A7" s="215" t="s">
        <v>36</v>
      </c>
      <c r="B7" s="151">
        <v>3</v>
      </c>
      <c r="C7" s="152">
        <v>5</v>
      </c>
      <c r="D7" s="152">
        <v>6</v>
      </c>
      <c r="E7" s="152">
        <v>5</v>
      </c>
      <c r="F7" s="152">
        <v>9</v>
      </c>
      <c r="G7" s="152">
        <v>5</v>
      </c>
      <c r="H7" s="152">
        <v>4</v>
      </c>
      <c r="I7" s="152">
        <v>4</v>
      </c>
      <c r="J7" s="152">
        <v>3</v>
      </c>
      <c r="K7" s="152">
        <v>4</v>
      </c>
      <c r="L7" s="152">
        <v>3</v>
      </c>
      <c r="M7" s="483">
        <v>4</v>
      </c>
      <c r="N7" s="364">
        <v>55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O25" sqref="O25"/>
    </sheetView>
  </sheetViews>
  <sheetFormatPr defaultRowHeight="13.5" x14ac:dyDescent="0.15"/>
  <cols>
    <col min="1" max="1" width="9.5" style="243" bestFit="1" customWidth="1"/>
    <col min="2" max="13" width="7.75" style="243" customWidth="1"/>
    <col min="14" max="14" width="8" style="243" bestFit="1" customWidth="1"/>
    <col min="15" max="16384" width="9" style="243"/>
  </cols>
  <sheetData>
    <row r="1" spans="1:14" ht="17.25" x14ac:dyDescent="0.15">
      <c r="A1" s="576" t="s">
        <v>362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</row>
    <row r="2" spans="1:14" ht="17.25" x14ac:dyDescent="0.15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</row>
    <row r="3" spans="1:14" ht="14.25" thickBot="1" x14ac:dyDescent="0.2">
      <c r="A3" s="616" t="s">
        <v>263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</row>
    <row r="4" spans="1:14" ht="14.25" thickBot="1" x14ac:dyDescent="0.2">
      <c r="A4" s="3"/>
      <c r="B4" s="23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6" t="s">
        <v>19</v>
      </c>
      <c r="N4" s="236" t="s">
        <v>3</v>
      </c>
    </row>
    <row r="5" spans="1:14" x14ac:dyDescent="0.15">
      <c r="A5" s="8" t="s">
        <v>220</v>
      </c>
      <c r="B5" s="510">
        <v>11244</v>
      </c>
      <c r="C5" s="511">
        <v>9854</v>
      </c>
      <c r="D5" s="511">
        <v>10626</v>
      </c>
      <c r="E5" s="454">
        <v>16832</v>
      </c>
      <c r="F5" s="454">
        <v>20829</v>
      </c>
      <c r="G5" s="454">
        <v>12067</v>
      </c>
      <c r="H5" s="454">
        <v>11084</v>
      </c>
      <c r="I5" s="454">
        <v>11944</v>
      </c>
      <c r="J5" s="454">
        <v>10896</v>
      </c>
      <c r="K5" s="454">
        <v>10352</v>
      </c>
      <c r="L5" s="454">
        <v>10470</v>
      </c>
      <c r="M5" s="512">
        <v>11397</v>
      </c>
      <c r="N5" s="365">
        <v>147595</v>
      </c>
    </row>
    <row r="6" spans="1:14" ht="14.25" thickBot="1" x14ac:dyDescent="0.2">
      <c r="A6" s="239" t="s">
        <v>20</v>
      </c>
      <c r="B6" s="513">
        <v>449.76</v>
      </c>
      <c r="C6" s="514">
        <v>469.23809523809524</v>
      </c>
      <c r="D6" s="514">
        <v>425.04</v>
      </c>
      <c r="E6" s="514">
        <v>647.38461538461536</v>
      </c>
      <c r="F6" s="514">
        <v>771.44444444444446</v>
      </c>
      <c r="G6" s="514">
        <v>482.68</v>
      </c>
      <c r="H6" s="514">
        <v>443.36</v>
      </c>
      <c r="I6" s="514">
        <v>477.76</v>
      </c>
      <c r="J6" s="514">
        <v>473.73913043478262</v>
      </c>
      <c r="K6" s="514">
        <v>470.54545454545456</v>
      </c>
      <c r="L6" s="514">
        <v>455.21739130434781</v>
      </c>
      <c r="M6" s="515">
        <v>438.34615384615387</v>
      </c>
      <c r="N6" s="449">
        <v>503.73720136518773</v>
      </c>
    </row>
    <row r="7" spans="1:14" x14ac:dyDescent="0.15">
      <c r="A7" s="619"/>
      <c r="B7" s="624"/>
      <c r="C7" s="624"/>
      <c r="D7" s="624"/>
      <c r="E7" s="624"/>
      <c r="F7" s="624"/>
      <c r="G7" s="624"/>
      <c r="H7" s="624"/>
      <c r="I7" s="624"/>
      <c r="J7" s="624"/>
      <c r="K7" s="624"/>
      <c r="L7" s="624"/>
      <c r="M7" s="624"/>
      <c r="N7" s="619"/>
    </row>
    <row r="8" spans="1:14" x14ac:dyDescent="0.15">
      <c r="A8" s="41"/>
    </row>
  </sheetData>
  <mergeCells count="3">
    <mergeCell ref="A7:N7"/>
    <mergeCell ref="A1:N1"/>
    <mergeCell ref="A3:M3"/>
  </mergeCells>
  <phoneticPr fontId="2"/>
  <pageMargins left="0.7" right="0.7" top="0.75" bottom="0.75" header="0.3" footer="0.3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RowHeight="13.5" x14ac:dyDescent="0.15"/>
  <cols>
    <col min="1" max="1" width="9" style="243"/>
    <col min="2" max="3" width="6.5" style="243" customWidth="1"/>
    <col min="4" max="16384" width="9" style="243"/>
  </cols>
  <sheetData>
    <row r="1" spans="1:9" ht="17.25" x14ac:dyDescent="0.15">
      <c r="A1" s="576" t="s">
        <v>363</v>
      </c>
      <c r="B1" s="576"/>
      <c r="C1" s="576"/>
      <c r="D1" s="576"/>
      <c r="E1" s="576"/>
      <c r="F1" s="576"/>
      <c r="G1" s="576"/>
      <c r="H1" s="576"/>
      <c r="I1" s="576"/>
    </row>
    <row r="2" spans="1:9" ht="14.25" thickBot="1" x14ac:dyDescent="0.2">
      <c r="A2" s="34"/>
    </row>
    <row r="3" spans="1:9" ht="14.25" thickBot="1" x14ac:dyDescent="0.2">
      <c r="A3" s="35"/>
      <c r="B3" s="36" t="s">
        <v>153</v>
      </c>
      <c r="C3" s="37" t="s">
        <v>140</v>
      </c>
    </row>
    <row r="4" spans="1:9" x14ac:dyDescent="0.15">
      <c r="A4" s="38" t="s">
        <v>221</v>
      </c>
      <c r="B4" s="562">
        <v>6</v>
      </c>
      <c r="C4" s="563">
        <v>190</v>
      </c>
    </row>
    <row r="5" spans="1:9" x14ac:dyDescent="0.15">
      <c r="A5" s="39" t="s">
        <v>222</v>
      </c>
      <c r="B5" s="564">
        <v>0</v>
      </c>
      <c r="C5" s="565">
        <v>0</v>
      </c>
    </row>
    <row r="6" spans="1:9" ht="14.25" thickBot="1" x14ac:dyDescent="0.2">
      <c r="A6" s="40" t="s">
        <v>223</v>
      </c>
      <c r="B6" s="566">
        <v>14</v>
      </c>
      <c r="C6" s="567">
        <v>994</v>
      </c>
    </row>
    <row r="7" spans="1:9" ht="14.25" thickBot="1" x14ac:dyDescent="0.2">
      <c r="A7" s="35" t="s">
        <v>3</v>
      </c>
      <c r="B7" s="568">
        <v>20</v>
      </c>
      <c r="C7" s="569">
        <v>1184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R23" sqref="R23"/>
    </sheetView>
  </sheetViews>
  <sheetFormatPr defaultRowHeight="13.5" x14ac:dyDescent="0.15"/>
  <cols>
    <col min="1" max="1" width="9.5" style="243" bestFit="1" customWidth="1"/>
    <col min="2" max="13" width="6" style="243" bestFit="1" customWidth="1"/>
    <col min="14" max="14" width="7" style="243" bestFit="1" customWidth="1"/>
    <col min="15" max="16384" width="9" style="243"/>
  </cols>
  <sheetData>
    <row r="1" spans="1:14" ht="17.25" x14ac:dyDescent="0.15">
      <c r="A1" s="576" t="s">
        <v>364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</row>
    <row r="2" spans="1:14" ht="14.25" thickBot="1" x14ac:dyDescent="0.2">
      <c r="A2" s="1"/>
    </row>
    <row r="3" spans="1:14" ht="14.25" thickBot="1" x14ac:dyDescent="0.2">
      <c r="A3" s="217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209" t="s">
        <v>19</v>
      </c>
      <c r="N3" s="3" t="s">
        <v>3</v>
      </c>
    </row>
    <row r="4" spans="1:14" x14ac:dyDescent="0.15">
      <c r="A4" s="238" t="s">
        <v>104</v>
      </c>
      <c r="B4" s="510">
        <v>1634</v>
      </c>
      <c r="C4" s="454">
        <v>1735</v>
      </c>
      <c r="D4" s="454">
        <v>1374</v>
      </c>
      <c r="E4" s="454">
        <v>1672</v>
      </c>
      <c r="F4" s="454">
        <v>2418</v>
      </c>
      <c r="G4" s="454">
        <v>1965</v>
      </c>
      <c r="H4" s="454">
        <v>1462</v>
      </c>
      <c r="I4" s="454">
        <v>1898</v>
      </c>
      <c r="J4" s="454">
        <v>1623</v>
      </c>
      <c r="K4" s="454">
        <v>1374</v>
      </c>
      <c r="L4" s="454">
        <v>1279</v>
      </c>
      <c r="M4" s="516">
        <v>1609</v>
      </c>
      <c r="N4" s="517">
        <v>20043</v>
      </c>
    </row>
    <row r="5" spans="1:14" ht="14.25" thickBot="1" x14ac:dyDescent="0.2">
      <c r="A5" s="9" t="s">
        <v>20</v>
      </c>
      <c r="B5" s="151">
        <v>65</v>
      </c>
      <c r="C5" s="152">
        <v>69</v>
      </c>
      <c r="D5" s="152">
        <v>62</v>
      </c>
      <c r="E5" s="152">
        <v>64</v>
      </c>
      <c r="F5" s="152">
        <v>90</v>
      </c>
      <c r="G5" s="152">
        <v>79</v>
      </c>
      <c r="H5" s="152">
        <v>58</v>
      </c>
      <c r="I5" s="152">
        <v>76</v>
      </c>
      <c r="J5" s="152">
        <v>71</v>
      </c>
      <c r="K5" s="152">
        <v>62</v>
      </c>
      <c r="L5" s="152">
        <v>56</v>
      </c>
      <c r="M5" s="162">
        <v>62</v>
      </c>
      <c r="N5" s="518">
        <v>68</v>
      </c>
    </row>
    <row r="6" spans="1:14" x14ac:dyDescent="0.15">
      <c r="A6" s="619" t="s">
        <v>39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</row>
    <row r="7" spans="1:14" x14ac:dyDescent="0.15">
      <c r="A7" s="1"/>
    </row>
  </sheetData>
  <mergeCells count="2">
    <mergeCell ref="A1:N1"/>
    <mergeCell ref="A6:N6"/>
  </mergeCells>
  <phoneticPr fontId="2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3" sqref="P23"/>
    </sheetView>
  </sheetViews>
  <sheetFormatPr defaultRowHeight="13.5" x14ac:dyDescent="0.15"/>
  <cols>
    <col min="1" max="1" width="5.5" style="243" bestFit="1" customWidth="1"/>
    <col min="2" max="14" width="7.625" style="243" customWidth="1"/>
    <col min="15" max="15" width="8.375" style="243" customWidth="1"/>
    <col min="16" max="16384" width="9" style="243"/>
  </cols>
  <sheetData>
    <row r="1" spans="1:15" ht="17.25" x14ac:dyDescent="0.15">
      <c r="A1" s="576" t="s">
        <v>365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8" thickBot="1" x14ac:dyDescent="0.2">
      <c r="A2" s="232"/>
    </row>
    <row r="3" spans="1:15" ht="14.25" thickBot="1" x14ac:dyDescent="0.2">
      <c r="A3" s="218"/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32" t="s">
        <v>302</v>
      </c>
    </row>
    <row r="4" spans="1:15" ht="14.25" thickBot="1" x14ac:dyDescent="0.2">
      <c r="A4" s="239" t="s">
        <v>21</v>
      </c>
      <c r="B4" s="362">
        <v>1787</v>
      </c>
      <c r="C4" s="156">
        <v>2365</v>
      </c>
      <c r="D4" s="156">
        <v>1495</v>
      </c>
      <c r="E4" s="156">
        <v>2030</v>
      </c>
      <c r="F4" s="156">
        <v>2874</v>
      </c>
      <c r="G4" s="156">
        <v>2712</v>
      </c>
      <c r="H4" s="156">
        <v>1412</v>
      </c>
      <c r="I4" s="156">
        <v>2919</v>
      </c>
      <c r="J4" s="156">
        <v>1982</v>
      </c>
      <c r="K4" s="156">
        <v>2264</v>
      </c>
      <c r="L4" s="156">
        <v>2181</v>
      </c>
      <c r="M4" s="156">
        <v>2441</v>
      </c>
      <c r="N4" s="363">
        <v>26462</v>
      </c>
      <c r="O4" s="364">
        <v>90</v>
      </c>
    </row>
    <row r="5" spans="1:15" x14ac:dyDescent="0.15">
      <c r="A5" s="619"/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19"/>
    </row>
    <row r="6" spans="1:15" x14ac:dyDescent="0.15">
      <c r="A6" s="1"/>
    </row>
  </sheetData>
  <mergeCells count="2">
    <mergeCell ref="A1:O1"/>
    <mergeCell ref="A5:O5"/>
  </mergeCells>
  <phoneticPr fontId="2"/>
  <pageMargins left="0.7" right="0.7" top="0.75" bottom="0.75" header="0.3" footer="0.3"/>
  <pageSetup paperSize="9" scale="79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25" sqref="P25"/>
    </sheetView>
  </sheetViews>
  <sheetFormatPr defaultColWidth="12.5" defaultRowHeight="13.5" x14ac:dyDescent="0.15"/>
  <cols>
    <col min="1" max="1" width="6.125" style="243" bestFit="1" customWidth="1"/>
    <col min="2" max="3" width="7" style="243" bestFit="1" customWidth="1"/>
    <col min="4" max="4" width="7.875" style="243" bestFit="1" customWidth="1"/>
    <col min="5" max="13" width="7" style="243" bestFit="1" customWidth="1"/>
    <col min="14" max="14" width="9.25" style="243" bestFit="1" customWidth="1"/>
    <col min="15" max="15" width="5.5" style="243" customWidth="1"/>
    <col min="16" max="16384" width="12.5" style="243"/>
  </cols>
  <sheetData>
    <row r="1" spans="1:15" ht="17.25" x14ac:dyDescent="0.15">
      <c r="A1" s="576" t="s">
        <v>366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4.25" thickBot="1" x14ac:dyDescent="0.2">
      <c r="A2" s="1"/>
    </row>
    <row r="3" spans="1:15" ht="27.75" thickBot="1" x14ac:dyDescent="0.2">
      <c r="A3" s="30"/>
      <c r="B3" s="208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6" t="s">
        <v>3</v>
      </c>
      <c r="O3" s="236" t="s">
        <v>20</v>
      </c>
    </row>
    <row r="4" spans="1:15" x14ac:dyDescent="0.15">
      <c r="A4" s="207" t="s">
        <v>22</v>
      </c>
      <c r="B4" s="519">
        <v>48626</v>
      </c>
      <c r="C4" s="520">
        <v>48958</v>
      </c>
      <c r="D4" s="520">
        <v>49408</v>
      </c>
      <c r="E4" s="520">
        <v>52162</v>
      </c>
      <c r="F4" s="520">
        <v>51537</v>
      </c>
      <c r="G4" s="520">
        <v>49415</v>
      </c>
      <c r="H4" s="520">
        <v>55629</v>
      </c>
      <c r="I4" s="520">
        <v>52518</v>
      </c>
      <c r="J4" s="520">
        <v>49621</v>
      </c>
      <c r="K4" s="520">
        <v>53256</v>
      </c>
      <c r="L4" s="520">
        <v>50996</v>
      </c>
      <c r="M4" s="520">
        <v>63653</v>
      </c>
      <c r="N4" s="521">
        <v>625779</v>
      </c>
      <c r="O4" s="648">
        <v>1715</v>
      </c>
    </row>
    <row r="5" spans="1:15" ht="14.25" thickBot="1" x14ac:dyDescent="0.2">
      <c r="A5" s="9" t="s">
        <v>143</v>
      </c>
      <c r="B5" s="522">
        <v>9</v>
      </c>
      <c r="C5" s="523">
        <v>8</v>
      </c>
      <c r="D5" s="523">
        <v>26</v>
      </c>
      <c r="E5" s="523">
        <v>11</v>
      </c>
      <c r="F5" s="523">
        <v>16</v>
      </c>
      <c r="G5" s="523">
        <v>8</v>
      </c>
      <c r="H5" s="523">
        <v>36</v>
      </c>
      <c r="I5" s="523">
        <v>0</v>
      </c>
      <c r="J5" s="523">
        <v>0</v>
      </c>
      <c r="K5" s="523">
        <v>1</v>
      </c>
      <c r="L5" s="523">
        <v>0</v>
      </c>
      <c r="M5" s="523">
        <v>4</v>
      </c>
      <c r="N5" s="524">
        <v>119</v>
      </c>
      <c r="O5" s="649"/>
    </row>
    <row r="6" spans="1:15" x14ac:dyDescent="0.15">
      <c r="A6" s="650" t="s">
        <v>303</v>
      </c>
      <c r="B6" s="650"/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1"/>
    </row>
  </sheetData>
  <mergeCells count="3">
    <mergeCell ref="O4:O5"/>
    <mergeCell ref="A1:O1"/>
    <mergeCell ref="A6:O6"/>
  </mergeCells>
  <phoneticPr fontId="2"/>
  <pageMargins left="0.7" right="0.7" top="0.75" bottom="0.75" header="0.3" footer="0.3"/>
  <pageSetup paperSize="9" scale="86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L24" sqref="L24"/>
    </sheetView>
  </sheetViews>
  <sheetFormatPr defaultRowHeight="13.5" x14ac:dyDescent="0.15"/>
  <cols>
    <col min="1" max="1" width="5.5" style="243" bestFit="1" customWidth="1"/>
    <col min="2" max="2" width="7.5" style="243" bestFit="1" customWidth="1"/>
    <col min="3" max="3" width="5.5" style="243" bestFit="1" customWidth="1"/>
    <col min="4" max="4" width="9.375" style="243" customWidth="1"/>
    <col min="5" max="6" width="12.125" style="243" customWidth="1"/>
    <col min="7" max="16384" width="9" style="243"/>
  </cols>
  <sheetData>
    <row r="1" spans="1:12" ht="17.25" x14ac:dyDescent="0.15">
      <c r="A1" s="652" t="s">
        <v>367</v>
      </c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</row>
    <row r="2" spans="1:12" ht="14.25" thickBot="1" x14ac:dyDescent="0.2">
      <c r="A2" s="525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27.75" thickBot="1" x14ac:dyDescent="0.2">
      <c r="A3" s="526"/>
      <c r="B3" s="527"/>
      <c r="C3" s="527"/>
      <c r="D3" s="528"/>
      <c r="E3" s="171" t="s">
        <v>368</v>
      </c>
      <c r="F3" s="171" t="s">
        <v>264</v>
      </c>
      <c r="G3" s="167"/>
      <c r="H3" s="167"/>
      <c r="I3" s="167"/>
      <c r="J3" s="167"/>
      <c r="K3" s="167"/>
      <c r="L3" s="167"/>
    </row>
    <row r="4" spans="1:12" ht="14.25" thickTop="1" x14ac:dyDescent="0.15">
      <c r="A4" s="657" t="s">
        <v>224</v>
      </c>
      <c r="B4" s="660" t="s">
        <v>225</v>
      </c>
      <c r="C4" s="662" t="s">
        <v>108</v>
      </c>
      <c r="D4" s="529" t="s">
        <v>99</v>
      </c>
      <c r="E4" s="530">
        <v>5055</v>
      </c>
      <c r="F4" s="531">
        <v>47409</v>
      </c>
      <c r="G4" s="167"/>
      <c r="H4" s="167"/>
      <c r="I4" s="167"/>
      <c r="J4" s="167"/>
      <c r="K4" s="167"/>
      <c r="L4" s="167"/>
    </row>
    <row r="5" spans="1:12" x14ac:dyDescent="0.15">
      <c r="A5" s="658"/>
      <c r="B5" s="661"/>
      <c r="C5" s="663"/>
      <c r="D5" s="532" t="s">
        <v>226</v>
      </c>
      <c r="E5" s="444">
        <v>1971</v>
      </c>
      <c r="F5" s="135">
        <v>15949</v>
      </c>
      <c r="G5" s="167"/>
      <c r="H5" s="167"/>
      <c r="I5" s="167"/>
      <c r="J5" s="167"/>
      <c r="K5" s="167"/>
      <c r="L5" s="167"/>
    </row>
    <row r="6" spans="1:12" x14ac:dyDescent="0.15">
      <c r="A6" s="658"/>
      <c r="B6" s="661"/>
      <c r="C6" s="656" t="s">
        <v>107</v>
      </c>
      <c r="D6" s="655"/>
      <c r="E6" s="533">
        <v>764</v>
      </c>
      <c r="F6" s="135">
        <v>7904</v>
      </c>
      <c r="G6" s="167"/>
      <c r="H6" s="167"/>
      <c r="I6" s="167"/>
      <c r="J6" s="167"/>
      <c r="K6" s="167"/>
      <c r="L6" s="167"/>
    </row>
    <row r="7" spans="1:12" x14ac:dyDescent="0.15">
      <c r="A7" s="658"/>
      <c r="B7" s="653" t="s">
        <v>227</v>
      </c>
      <c r="C7" s="654"/>
      <c r="D7" s="655"/>
      <c r="E7" s="534">
        <v>229</v>
      </c>
      <c r="F7" s="135">
        <v>1919</v>
      </c>
      <c r="G7" s="167"/>
      <c r="H7" s="167"/>
      <c r="I7" s="167"/>
      <c r="J7" s="167"/>
      <c r="K7" s="167"/>
      <c r="L7" s="167"/>
    </row>
    <row r="8" spans="1:12" ht="14.25" thickBot="1" x14ac:dyDescent="0.2">
      <c r="A8" s="659"/>
      <c r="B8" s="667" t="s">
        <v>3</v>
      </c>
      <c r="C8" s="668"/>
      <c r="D8" s="669"/>
      <c r="E8" s="535">
        <v>8019</v>
      </c>
      <c r="F8" s="536">
        <v>73181</v>
      </c>
      <c r="G8" s="167"/>
      <c r="H8" s="167"/>
      <c r="I8" s="167"/>
      <c r="J8" s="167"/>
      <c r="K8" s="167"/>
      <c r="L8" s="167"/>
    </row>
    <row r="9" spans="1:12" ht="14.25" thickTop="1" x14ac:dyDescent="0.15">
      <c r="A9" s="657" t="s">
        <v>247</v>
      </c>
      <c r="B9" s="660" t="s">
        <v>225</v>
      </c>
      <c r="C9" s="662" t="s">
        <v>108</v>
      </c>
      <c r="D9" s="529" t="s">
        <v>99</v>
      </c>
      <c r="E9" s="537">
        <v>1437</v>
      </c>
      <c r="F9" s="531">
        <v>13059</v>
      </c>
      <c r="G9" s="167"/>
      <c r="H9" s="167"/>
      <c r="I9" s="167"/>
      <c r="J9" s="167"/>
      <c r="K9" s="167"/>
      <c r="L9" s="167"/>
    </row>
    <row r="10" spans="1:12" x14ac:dyDescent="0.15">
      <c r="A10" s="658"/>
      <c r="B10" s="661"/>
      <c r="C10" s="663"/>
      <c r="D10" s="532" t="s">
        <v>226</v>
      </c>
      <c r="E10" s="534">
        <v>764</v>
      </c>
      <c r="F10" s="135">
        <v>6825</v>
      </c>
      <c r="G10" s="167"/>
      <c r="H10" s="167"/>
      <c r="I10" s="167"/>
      <c r="J10" s="167"/>
      <c r="K10" s="167"/>
      <c r="L10" s="167"/>
    </row>
    <row r="11" spans="1:12" x14ac:dyDescent="0.15">
      <c r="A11" s="658"/>
      <c r="B11" s="661"/>
      <c r="C11" s="656" t="s">
        <v>107</v>
      </c>
      <c r="D11" s="655"/>
      <c r="E11" s="533">
        <v>1068</v>
      </c>
      <c r="F11" s="135">
        <v>12430</v>
      </c>
      <c r="G11" s="167"/>
      <c r="H11" s="167"/>
      <c r="I11" s="167"/>
      <c r="J11" s="167"/>
      <c r="K11" s="167"/>
      <c r="L11" s="167"/>
    </row>
    <row r="12" spans="1:12" x14ac:dyDescent="0.15">
      <c r="A12" s="658"/>
      <c r="B12" s="653" t="s">
        <v>227</v>
      </c>
      <c r="C12" s="654"/>
      <c r="D12" s="655"/>
      <c r="E12" s="534">
        <v>410</v>
      </c>
      <c r="F12" s="135">
        <v>2248</v>
      </c>
      <c r="G12" s="167"/>
      <c r="H12" s="167"/>
      <c r="I12" s="167"/>
      <c r="J12" s="167"/>
      <c r="K12" s="167"/>
      <c r="L12" s="167"/>
    </row>
    <row r="13" spans="1:12" ht="14.25" thickBot="1" x14ac:dyDescent="0.2">
      <c r="A13" s="659"/>
      <c r="B13" s="664" t="s">
        <v>3</v>
      </c>
      <c r="C13" s="665"/>
      <c r="D13" s="666"/>
      <c r="E13" s="536">
        <v>3679</v>
      </c>
      <c r="F13" s="536">
        <v>34562</v>
      </c>
      <c r="G13" s="167"/>
      <c r="H13" s="167"/>
      <c r="I13" s="167"/>
      <c r="J13" s="167"/>
      <c r="K13" s="167"/>
      <c r="L13" s="167"/>
    </row>
    <row r="14" spans="1:12" ht="15" thickTop="1" thickBot="1" x14ac:dyDescent="0.2">
      <c r="A14" s="674" t="s">
        <v>228</v>
      </c>
      <c r="B14" s="675"/>
      <c r="C14" s="675"/>
      <c r="D14" s="676"/>
      <c r="E14" s="538">
        <v>3</v>
      </c>
      <c r="F14" s="539">
        <v>17</v>
      </c>
      <c r="G14" s="167"/>
      <c r="H14" s="167"/>
      <c r="I14" s="167"/>
      <c r="J14" s="167"/>
      <c r="K14" s="167"/>
      <c r="L14" s="167"/>
    </row>
    <row r="15" spans="1:12" ht="15" thickTop="1" thickBot="1" x14ac:dyDescent="0.2">
      <c r="A15" s="674" t="s">
        <v>229</v>
      </c>
      <c r="B15" s="675"/>
      <c r="C15" s="675"/>
      <c r="D15" s="676"/>
      <c r="E15" s="540">
        <v>11701</v>
      </c>
      <c r="F15" s="541">
        <v>107760</v>
      </c>
      <c r="G15" s="167"/>
      <c r="H15" s="167"/>
      <c r="I15" s="167"/>
      <c r="J15" s="167"/>
      <c r="K15" s="167"/>
      <c r="L15" s="167"/>
    </row>
    <row r="16" spans="1:12" ht="15" thickTop="1" thickBot="1" x14ac:dyDescent="0.2">
      <c r="A16" s="671" t="s">
        <v>230</v>
      </c>
      <c r="B16" s="672"/>
      <c r="C16" s="672"/>
      <c r="D16" s="673"/>
      <c r="E16" s="542">
        <v>608</v>
      </c>
      <c r="F16" s="139">
        <v>4246</v>
      </c>
      <c r="G16" s="167"/>
      <c r="H16" s="167"/>
      <c r="I16" s="167"/>
      <c r="J16" s="167"/>
      <c r="K16" s="167"/>
      <c r="L16" s="167"/>
    </row>
    <row r="17" spans="1:6" x14ac:dyDescent="0.15">
      <c r="A17" s="670"/>
      <c r="B17" s="670"/>
      <c r="C17" s="670"/>
      <c r="D17" s="670"/>
      <c r="E17" s="670"/>
      <c r="F17" s="670"/>
    </row>
  </sheetData>
  <mergeCells count="17">
    <mergeCell ref="A17:F17"/>
    <mergeCell ref="A16:D16"/>
    <mergeCell ref="A14:D14"/>
    <mergeCell ref="A15:D15"/>
    <mergeCell ref="A1:L1"/>
    <mergeCell ref="B12:D12"/>
    <mergeCell ref="C11:D11"/>
    <mergeCell ref="B7:D7"/>
    <mergeCell ref="C6:D6"/>
    <mergeCell ref="A9:A13"/>
    <mergeCell ref="B9:B11"/>
    <mergeCell ref="C9:C10"/>
    <mergeCell ref="B13:D13"/>
    <mergeCell ref="A4:A8"/>
    <mergeCell ref="B4:B6"/>
    <mergeCell ref="C4:C5"/>
    <mergeCell ref="B8:D8"/>
  </mergeCells>
  <phoneticPr fontId="2"/>
  <pageMargins left="0.7" right="0.7" top="0.75" bottom="0.75" header="0.3" footer="0.3"/>
  <pageSetup paperSize="9" scale="84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N26" sqref="N26"/>
    </sheetView>
  </sheetViews>
  <sheetFormatPr defaultRowHeight="13.5" x14ac:dyDescent="0.15"/>
  <cols>
    <col min="1" max="16384" width="9" style="243"/>
  </cols>
  <sheetData>
    <row r="1" spans="1:9" ht="17.25" x14ac:dyDescent="0.15">
      <c r="A1" s="677" t="s">
        <v>369</v>
      </c>
      <c r="B1" s="677"/>
      <c r="C1" s="677"/>
      <c r="D1" s="677"/>
      <c r="E1" s="677"/>
      <c r="F1" s="677"/>
      <c r="G1" s="677"/>
      <c r="H1" s="677"/>
      <c r="I1" s="677"/>
    </row>
    <row r="2" spans="1:9" ht="18" thickBot="1" x14ac:dyDescent="0.2">
      <c r="A2" s="25"/>
    </row>
    <row r="3" spans="1:9" ht="14.25" thickBot="1" x14ac:dyDescent="0.2">
      <c r="A3" s="26"/>
      <c r="B3" s="248" t="s">
        <v>46</v>
      </c>
      <c r="C3" s="27" t="s">
        <v>307</v>
      </c>
    </row>
    <row r="4" spans="1:9" x14ac:dyDescent="0.15">
      <c r="A4" s="219" t="s">
        <v>47</v>
      </c>
      <c r="B4" s="543" t="s">
        <v>306</v>
      </c>
      <c r="C4" s="544">
        <v>0.53300000000000003</v>
      </c>
    </row>
    <row r="5" spans="1:9" ht="14.25" thickBot="1" x14ac:dyDescent="0.2">
      <c r="A5" s="220" t="s">
        <v>48</v>
      </c>
      <c r="B5" s="545" t="s">
        <v>305</v>
      </c>
      <c r="C5" s="546">
        <v>0.46700000000000003</v>
      </c>
    </row>
    <row r="6" spans="1:9" ht="14.25" thickBot="1" x14ac:dyDescent="0.2">
      <c r="A6" s="221" t="s">
        <v>49</v>
      </c>
      <c r="B6" s="547" t="s">
        <v>304</v>
      </c>
      <c r="C6" s="548">
        <v>1</v>
      </c>
    </row>
  </sheetData>
  <mergeCells count="1">
    <mergeCell ref="A1:I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11" sqref="B11"/>
    </sheetView>
  </sheetViews>
  <sheetFormatPr defaultRowHeight="13.5" x14ac:dyDescent="0.15"/>
  <cols>
    <col min="1" max="1" width="9" style="243"/>
    <col min="2" max="2" width="13.875" style="243" bestFit="1" customWidth="1"/>
    <col min="3" max="3" width="9.5" style="243" bestFit="1" customWidth="1"/>
    <col min="4" max="4" width="8.75" style="243" bestFit="1" customWidth="1"/>
    <col min="5" max="5" width="9.5" style="243" bestFit="1" customWidth="1"/>
    <col min="6" max="6" width="10.875" style="243" bestFit="1" customWidth="1"/>
    <col min="7" max="16384" width="9" style="243"/>
  </cols>
  <sheetData>
    <row r="1" spans="1:6" ht="17.25" x14ac:dyDescent="0.15">
      <c r="A1" s="576" t="s">
        <v>331</v>
      </c>
      <c r="B1" s="576"/>
      <c r="C1" s="576"/>
      <c r="D1" s="576"/>
      <c r="E1" s="576"/>
      <c r="F1" s="576"/>
    </row>
    <row r="2" spans="1:6" ht="14.25" thickBot="1" x14ac:dyDescent="0.2">
      <c r="C2" s="129"/>
      <c r="D2" s="129"/>
      <c r="E2" s="129"/>
      <c r="F2" s="272" t="s">
        <v>286</v>
      </c>
    </row>
    <row r="3" spans="1:6" ht="29.25" customHeight="1" thickBot="1" x14ac:dyDescent="0.2">
      <c r="A3" s="577" t="s">
        <v>285</v>
      </c>
      <c r="B3" s="578"/>
      <c r="C3" s="271" t="s">
        <v>284</v>
      </c>
      <c r="D3" s="270" t="s">
        <v>283</v>
      </c>
      <c r="E3" s="269" t="s">
        <v>282</v>
      </c>
      <c r="F3" s="268" t="s">
        <v>281</v>
      </c>
    </row>
    <row r="4" spans="1:6" x14ac:dyDescent="0.15">
      <c r="A4" s="579" t="s">
        <v>280</v>
      </c>
      <c r="B4" s="85" t="s">
        <v>81</v>
      </c>
      <c r="C4" s="265">
        <v>96729</v>
      </c>
      <c r="D4" s="264">
        <v>12755</v>
      </c>
      <c r="E4" s="263">
        <f t="shared" ref="E4:E14" si="0">SUM(C4:D4)</f>
        <v>109484</v>
      </c>
      <c r="F4" s="262">
        <f>E4/E14</f>
        <v>6.2972397953989498E-2</v>
      </c>
    </row>
    <row r="5" spans="1:6" x14ac:dyDescent="0.15">
      <c r="A5" s="580"/>
      <c r="B5" s="86" t="s">
        <v>82</v>
      </c>
      <c r="C5" s="261">
        <v>70641</v>
      </c>
      <c r="D5" s="260">
        <v>7838</v>
      </c>
      <c r="E5" s="259">
        <f t="shared" si="0"/>
        <v>78479</v>
      </c>
      <c r="F5" s="255">
        <f>E5/E14</f>
        <v>4.513911456496969E-2</v>
      </c>
    </row>
    <row r="6" spans="1:6" x14ac:dyDescent="0.15">
      <c r="A6" s="580"/>
      <c r="B6" s="86" t="s">
        <v>83</v>
      </c>
      <c r="C6" s="261">
        <v>143407</v>
      </c>
      <c r="D6" s="260">
        <v>13305</v>
      </c>
      <c r="E6" s="259">
        <f t="shared" si="0"/>
        <v>156712</v>
      </c>
      <c r="F6" s="255">
        <f>E6/E14</f>
        <v>9.0136736218676725E-2</v>
      </c>
    </row>
    <row r="7" spans="1:6" x14ac:dyDescent="0.15">
      <c r="A7" s="580"/>
      <c r="B7" s="86" t="s">
        <v>279</v>
      </c>
      <c r="C7" s="261">
        <v>479372</v>
      </c>
      <c r="D7" s="260">
        <v>50080</v>
      </c>
      <c r="E7" s="259">
        <f t="shared" si="0"/>
        <v>529452</v>
      </c>
      <c r="F7" s="255">
        <f>E7/E14</f>
        <v>0.30452725550341281</v>
      </c>
    </row>
    <row r="8" spans="1:6" x14ac:dyDescent="0.15">
      <c r="A8" s="580"/>
      <c r="B8" s="86" t="s">
        <v>84</v>
      </c>
      <c r="C8" s="261">
        <v>118260</v>
      </c>
      <c r="D8" s="260">
        <v>25164</v>
      </c>
      <c r="E8" s="259">
        <f t="shared" si="0"/>
        <v>143424</v>
      </c>
      <c r="F8" s="255">
        <f>E8/E14</f>
        <v>8.2493818312748796E-2</v>
      </c>
    </row>
    <row r="9" spans="1:6" x14ac:dyDescent="0.15">
      <c r="A9" s="580"/>
      <c r="B9" s="86" t="s">
        <v>85</v>
      </c>
      <c r="C9" s="261">
        <v>159320</v>
      </c>
      <c r="D9" s="260">
        <v>18874</v>
      </c>
      <c r="E9" s="259">
        <f t="shared" si="0"/>
        <v>178194</v>
      </c>
      <c r="F9" s="255">
        <f>E9/E14</f>
        <v>0.10249263345341059</v>
      </c>
    </row>
    <row r="10" spans="1:6" x14ac:dyDescent="0.15">
      <c r="A10" s="580"/>
      <c r="B10" s="86" t="s">
        <v>86</v>
      </c>
      <c r="C10" s="261">
        <v>90926</v>
      </c>
      <c r="D10" s="260">
        <v>7144</v>
      </c>
      <c r="E10" s="259">
        <f t="shared" si="0"/>
        <v>98070</v>
      </c>
      <c r="F10" s="255">
        <f>E10/E14</f>
        <v>5.6407356941176337E-2</v>
      </c>
    </row>
    <row r="11" spans="1:6" x14ac:dyDescent="0.15">
      <c r="A11" s="580"/>
      <c r="B11" s="86" t="s">
        <v>87</v>
      </c>
      <c r="C11" s="261">
        <v>124645</v>
      </c>
      <c r="D11" s="260">
        <v>6888</v>
      </c>
      <c r="E11" s="259">
        <f t="shared" si="0"/>
        <v>131533</v>
      </c>
      <c r="F11" s="255">
        <f>E11/E14</f>
        <v>7.5654419093950723E-2</v>
      </c>
    </row>
    <row r="12" spans="1:6" x14ac:dyDescent="0.15">
      <c r="A12" s="580"/>
      <c r="B12" s="86" t="s">
        <v>88</v>
      </c>
      <c r="C12" s="261">
        <v>27064</v>
      </c>
      <c r="D12" s="260">
        <v>4376</v>
      </c>
      <c r="E12" s="259">
        <f t="shared" si="0"/>
        <v>31440</v>
      </c>
      <c r="F12" s="255">
        <f>E12/E14</f>
        <v>1.8083484268691587E-2</v>
      </c>
    </row>
    <row r="13" spans="1:6" x14ac:dyDescent="0.15">
      <c r="A13" s="580"/>
      <c r="B13" s="86" t="s">
        <v>89</v>
      </c>
      <c r="C13" s="261">
        <v>260417</v>
      </c>
      <c r="D13" s="260">
        <v>21398</v>
      </c>
      <c r="E13" s="259">
        <f t="shared" si="0"/>
        <v>281815</v>
      </c>
      <c r="F13" s="255">
        <f>E13/E14</f>
        <v>0.16209278368897329</v>
      </c>
    </row>
    <row r="14" spans="1:6" x14ac:dyDescent="0.15">
      <c r="A14" s="580"/>
      <c r="B14" s="86" t="s">
        <v>90</v>
      </c>
      <c r="C14" s="261">
        <f>SUM(C4:C13)</f>
        <v>1570781</v>
      </c>
      <c r="D14" s="260">
        <f>SUM(D4:D13)</f>
        <v>167822</v>
      </c>
      <c r="E14" s="259">
        <f t="shared" si="0"/>
        <v>1738603</v>
      </c>
      <c r="F14" s="255">
        <v>1</v>
      </c>
    </row>
    <row r="15" spans="1:6" ht="14.25" thickBot="1" x14ac:dyDescent="0.2">
      <c r="A15" s="580"/>
      <c r="B15" s="87" t="s">
        <v>91</v>
      </c>
      <c r="C15" s="258">
        <f>C16-C14</f>
        <v>71713</v>
      </c>
      <c r="D15" s="267">
        <f>D16-D14</f>
        <v>36948</v>
      </c>
      <c r="E15" s="256">
        <f>C15+D15</f>
        <v>108661</v>
      </c>
      <c r="F15" s="266"/>
    </row>
    <row r="16" spans="1:6" ht="14.25" thickBot="1" x14ac:dyDescent="0.2">
      <c r="A16" s="581"/>
      <c r="B16" s="88" t="s">
        <v>92</v>
      </c>
      <c r="C16" s="253">
        <v>1642494</v>
      </c>
      <c r="D16" s="252">
        <v>204770</v>
      </c>
      <c r="E16" s="251">
        <v>1847264</v>
      </c>
      <c r="F16" s="254"/>
    </row>
    <row r="17" spans="1:6" x14ac:dyDescent="0.15">
      <c r="A17" s="579" t="s">
        <v>278</v>
      </c>
      <c r="B17" s="89" t="s">
        <v>93</v>
      </c>
      <c r="C17" s="265">
        <f>C20-C19-C18</f>
        <v>96849</v>
      </c>
      <c r="D17" s="264">
        <v>3951</v>
      </c>
      <c r="E17" s="263">
        <f>SUM(C17:D17)</f>
        <v>100800</v>
      </c>
      <c r="F17" s="262">
        <f>E17/E20</f>
        <v>0.59457100050727285</v>
      </c>
    </row>
    <row r="18" spans="1:6" x14ac:dyDescent="0.15">
      <c r="A18" s="580"/>
      <c r="B18" s="90" t="s">
        <v>94</v>
      </c>
      <c r="C18" s="261">
        <v>55079</v>
      </c>
      <c r="D18" s="260">
        <v>12254</v>
      </c>
      <c r="E18" s="259">
        <f>SUM(C18:D18)</f>
        <v>67333</v>
      </c>
      <c r="F18" s="255">
        <f>E18/E20</f>
        <v>0.39716517040829569</v>
      </c>
    </row>
    <row r="19" spans="1:6" ht="14.25" thickBot="1" x14ac:dyDescent="0.2">
      <c r="A19" s="580"/>
      <c r="B19" s="91" t="s">
        <v>95</v>
      </c>
      <c r="C19" s="258">
        <v>1401</v>
      </c>
      <c r="D19" s="257">
        <v>0</v>
      </c>
      <c r="E19" s="256">
        <f>SUM(C19:D19)</f>
        <v>1401</v>
      </c>
      <c r="F19" s="255">
        <f>E19/E20</f>
        <v>8.2638290844314413E-3</v>
      </c>
    </row>
    <row r="20" spans="1:6" ht="14.25" thickBot="1" x14ac:dyDescent="0.2">
      <c r="A20" s="581"/>
      <c r="B20" s="88" t="s">
        <v>96</v>
      </c>
      <c r="C20" s="253">
        <v>153329</v>
      </c>
      <c r="D20" s="252">
        <v>16205</v>
      </c>
      <c r="E20" s="251">
        <v>169534</v>
      </c>
      <c r="F20" s="254">
        <v>1</v>
      </c>
    </row>
    <row r="21" spans="1:6" ht="14.25" thickBot="1" x14ac:dyDescent="0.2">
      <c r="A21" s="583" t="s">
        <v>97</v>
      </c>
      <c r="B21" s="584"/>
      <c r="C21" s="253">
        <f>C20+C16</f>
        <v>1795823</v>
      </c>
      <c r="D21" s="252">
        <f>D20+D16</f>
        <v>220975</v>
      </c>
      <c r="E21" s="251">
        <v>2016798</v>
      </c>
      <c r="F21" s="250"/>
    </row>
    <row r="22" spans="1:6" ht="14.25" thickBot="1" x14ac:dyDescent="0.2">
      <c r="A22" s="583" t="s">
        <v>318</v>
      </c>
      <c r="B22" s="584"/>
      <c r="C22" s="585" t="s">
        <v>238</v>
      </c>
      <c r="D22" s="586"/>
      <c r="E22" s="587"/>
      <c r="F22" s="249"/>
    </row>
    <row r="23" spans="1:6" ht="14.25" thickBot="1" x14ac:dyDescent="0.2">
      <c r="A23" s="583" t="s">
        <v>3</v>
      </c>
      <c r="B23" s="584"/>
      <c r="C23" s="588">
        <v>2017498</v>
      </c>
      <c r="D23" s="589"/>
      <c r="E23" s="590"/>
      <c r="F23" s="249"/>
    </row>
    <row r="24" spans="1:6" x14ac:dyDescent="0.15">
      <c r="A24" s="582"/>
      <c r="B24" s="582"/>
      <c r="C24" s="582"/>
      <c r="D24" s="582"/>
      <c r="E24" s="582"/>
      <c r="F24" s="582"/>
    </row>
    <row r="32" spans="1:6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7" ht="14.25" customHeight="1" x14ac:dyDescent="0.15"/>
    <row r="50" ht="14.25" customHeight="1" x14ac:dyDescent="0.15"/>
    <row r="53" ht="13.5" customHeight="1" x14ac:dyDescent="0.15"/>
  </sheetData>
  <mergeCells count="10">
    <mergeCell ref="A3:B3"/>
    <mergeCell ref="A4:A16"/>
    <mergeCell ref="A17:A20"/>
    <mergeCell ref="A1:F1"/>
    <mergeCell ref="A24:F24"/>
    <mergeCell ref="A21:B21"/>
    <mergeCell ref="A22:B22"/>
    <mergeCell ref="C22:E22"/>
    <mergeCell ref="A23:B23"/>
    <mergeCell ref="C23:E23"/>
  </mergeCells>
  <phoneticPr fontId="2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ColWidth="18.25" defaultRowHeight="13.5" x14ac:dyDescent="0.15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17.25" x14ac:dyDescent="0.15">
      <c r="A1" s="623" t="s">
        <v>370</v>
      </c>
      <c r="B1" s="623"/>
      <c r="C1" s="623"/>
      <c r="D1" s="623"/>
      <c r="E1" s="623"/>
      <c r="F1" s="623"/>
      <c r="G1" s="623"/>
      <c r="H1" s="623"/>
    </row>
    <row r="2" spans="1:8" ht="14.25" thickBot="1" x14ac:dyDescent="0.2">
      <c r="A2" s="15"/>
    </row>
    <row r="3" spans="1:8" x14ac:dyDescent="0.15">
      <c r="A3" s="579"/>
      <c r="B3" s="678" t="s">
        <v>231</v>
      </c>
      <c r="C3" s="679"/>
      <c r="D3" s="679" t="s">
        <v>232</v>
      </c>
      <c r="E3" s="680"/>
    </row>
    <row r="4" spans="1:8" ht="14.25" thickBot="1" x14ac:dyDescent="0.2">
      <c r="A4" s="581"/>
      <c r="B4" s="16" t="s">
        <v>155</v>
      </c>
      <c r="C4" s="17" t="s">
        <v>233</v>
      </c>
      <c r="D4" s="17" t="s">
        <v>155</v>
      </c>
      <c r="E4" s="18" t="s">
        <v>233</v>
      </c>
    </row>
    <row r="5" spans="1:8" x14ac:dyDescent="0.15">
      <c r="A5" s="222" t="s">
        <v>234</v>
      </c>
      <c r="B5" s="144">
        <v>17</v>
      </c>
      <c r="C5" s="549">
        <v>74</v>
      </c>
      <c r="D5" s="550">
        <v>2</v>
      </c>
      <c r="E5" s="160">
        <v>18</v>
      </c>
    </row>
    <row r="6" spans="1:8" x14ac:dyDescent="0.15">
      <c r="A6" s="51" t="s">
        <v>235</v>
      </c>
      <c r="B6" s="146">
        <v>5</v>
      </c>
      <c r="C6" s="455">
        <v>28</v>
      </c>
      <c r="D6" s="551">
        <v>0</v>
      </c>
      <c r="E6" s="161">
        <v>0</v>
      </c>
    </row>
    <row r="7" spans="1:8" x14ac:dyDescent="0.15">
      <c r="A7" s="51" t="s">
        <v>236</v>
      </c>
      <c r="B7" s="146">
        <v>51</v>
      </c>
      <c r="C7" s="455">
        <v>1196</v>
      </c>
      <c r="D7" s="551">
        <v>0</v>
      </c>
      <c r="E7" s="161">
        <v>0</v>
      </c>
    </row>
    <row r="8" spans="1:8" ht="14.25" thickBot="1" x14ac:dyDescent="0.2">
      <c r="A8" s="52" t="s">
        <v>73</v>
      </c>
      <c r="B8" s="151">
        <v>35</v>
      </c>
      <c r="C8" s="552">
        <v>406</v>
      </c>
      <c r="D8" s="553">
        <v>1</v>
      </c>
      <c r="E8" s="483">
        <v>2</v>
      </c>
    </row>
    <row r="9" spans="1:8" ht="14.25" thickBot="1" x14ac:dyDescent="0.2">
      <c r="A9" s="223" t="s">
        <v>3</v>
      </c>
      <c r="B9" s="155">
        <v>108</v>
      </c>
      <c r="C9" s="554">
        <v>1704</v>
      </c>
      <c r="D9" s="555">
        <v>3</v>
      </c>
      <c r="E9" s="165">
        <v>20</v>
      </c>
    </row>
    <row r="11" spans="1:8" x14ac:dyDescent="0.15">
      <c r="B11" s="295"/>
      <c r="C11" s="295"/>
      <c r="D11" s="295"/>
      <c r="E11" s="295"/>
    </row>
    <row r="12" spans="1:8" x14ac:dyDescent="0.15">
      <c r="B12" s="295"/>
      <c r="C12" s="295"/>
      <c r="D12" s="295"/>
      <c r="E12" s="295"/>
    </row>
    <row r="13" spans="1:8" x14ac:dyDescent="0.15">
      <c r="B13" s="295"/>
      <c r="C13" s="295"/>
      <c r="D13" s="295"/>
      <c r="E13" s="295"/>
    </row>
    <row r="14" spans="1:8" x14ac:dyDescent="0.15">
      <c r="B14" s="295"/>
      <c r="C14" s="295"/>
      <c r="D14" s="295"/>
      <c r="E14" s="295"/>
    </row>
    <row r="15" spans="1:8" x14ac:dyDescent="0.15">
      <c r="B15" s="295"/>
      <c r="C15" s="226"/>
      <c r="D15" s="295"/>
      <c r="E15" s="295"/>
    </row>
  </sheetData>
  <mergeCells count="4">
    <mergeCell ref="A1:H1"/>
    <mergeCell ref="B3:C3"/>
    <mergeCell ref="D3:E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sqref="A1:N1"/>
    </sheetView>
  </sheetViews>
  <sheetFormatPr defaultRowHeight="13.5" x14ac:dyDescent="0.15"/>
  <cols>
    <col min="1" max="1" width="8.5" style="2" customWidth="1"/>
    <col min="2" max="14" width="6.625" style="2" customWidth="1"/>
    <col min="15" max="16384" width="9" style="2"/>
  </cols>
  <sheetData>
    <row r="1" spans="1:14" ht="17.25" x14ac:dyDescent="0.15">
      <c r="A1" s="681" t="s">
        <v>372</v>
      </c>
      <c r="B1" s="681"/>
      <c r="C1" s="681"/>
      <c r="D1" s="681"/>
      <c r="E1" s="681"/>
      <c r="F1" s="681"/>
      <c r="G1" s="681"/>
      <c r="H1" s="681"/>
      <c r="I1" s="681"/>
      <c r="J1" s="681"/>
      <c r="K1" s="681"/>
      <c r="L1" s="681"/>
      <c r="M1" s="681"/>
      <c r="N1" s="681"/>
    </row>
    <row r="2" spans="1:14" ht="14.25" thickBo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4.25" thickBot="1" x14ac:dyDescent="0.2">
      <c r="A3" s="11" t="s">
        <v>40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6" t="s">
        <v>19</v>
      </c>
      <c r="N3" s="7" t="s">
        <v>3</v>
      </c>
    </row>
    <row r="4" spans="1:14" ht="14.25" thickBot="1" x14ac:dyDescent="0.2">
      <c r="A4" s="556" t="s">
        <v>237</v>
      </c>
      <c r="B4" s="155">
        <v>10</v>
      </c>
      <c r="C4" s="164">
        <v>11</v>
      </c>
      <c r="D4" s="164">
        <v>11</v>
      </c>
      <c r="E4" s="164">
        <v>7</v>
      </c>
      <c r="F4" s="164">
        <v>69</v>
      </c>
      <c r="G4" s="164">
        <v>14</v>
      </c>
      <c r="H4" s="164">
        <v>21</v>
      </c>
      <c r="I4" s="164">
        <v>20</v>
      </c>
      <c r="J4" s="164">
        <v>13</v>
      </c>
      <c r="K4" s="164">
        <v>13</v>
      </c>
      <c r="L4" s="164">
        <v>13</v>
      </c>
      <c r="M4" s="165">
        <v>11</v>
      </c>
      <c r="N4" s="364">
        <v>213</v>
      </c>
    </row>
    <row r="5" spans="1:14" ht="14.25" thickBot="1" x14ac:dyDescent="0.2">
      <c r="A5" s="55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1:14" ht="30" customHeight="1" thickBot="1" x14ac:dyDescent="0.2">
      <c r="A6" s="558" t="s">
        <v>42</v>
      </c>
      <c r="B6" s="688" t="s">
        <v>43</v>
      </c>
      <c r="C6" s="689"/>
      <c r="D6" s="690"/>
      <c r="E6" s="559" t="s">
        <v>265</v>
      </c>
      <c r="F6" s="167"/>
      <c r="G6" s="167"/>
      <c r="H6" s="167"/>
      <c r="I6" s="167"/>
      <c r="J6" s="167"/>
      <c r="K6" s="167"/>
      <c r="L6" s="167"/>
      <c r="M6" s="167"/>
      <c r="N6" s="167"/>
    </row>
    <row r="7" spans="1:14" ht="28.5" customHeight="1" x14ac:dyDescent="0.15">
      <c r="A7" s="560">
        <v>42848</v>
      </c>
      <c r="B7" s="685" t="s">
        <v>371</v>
      </c>
      <c r="C7" s="686"/>
      <c r="D7" s="687"/>
      <c r="E7" s="160">
        <v>9</v>
      </c>
      <c r="F7" s="167"/>
      <c r="G7" s="167"/>
      <c r="H7" s="167"/>
      <c r="I7" s="167"/>
      <c r="J7" s="167"/>
      <c r="K7" s="167"/>
      <c r="L7" s="167"/>
      <c r="M7" s="167"/>
      <c r="N7" s="167"/>
    </row>
    <row r="8" spans="1:14" ht="28.5" customHeight="1" thickBot="1" x14ac:dyDescent="0.2">
      <c r="A8" s="561">
        <v>43043</v>
      </c>
      <c r="B8" s="682" t="s">
        <v>266</v>
      </c>
      <c r="C8" s="683"/>
      <c r="D8" s="684"/>
      <c r="E8" s="483">
        <v>10</v>
      </c>
      <c r="F8" s="167"/>
      <c r="G8" s="167"/>
      <c r="H8" s="167"/>
      <c r="I8" s="167"/>
      <c r="J8" s="167"/>
      <c r="K8" s="167"/>
      <c r="L8" s="167"/>
      <c r="M8" s="167"/>
      <c r="N8" s="167"/>
    </row>
    <row r="10" spans="1:14" x14ac:dyDescent="0.15"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</row>
  </sheetData>
  <mergeCells count="4">
    <mergeCell ref="A1:N1"/>
    <mergeCell ref="B8:D8"/>
    <mergeCell ref="B7:D7"/>
    <mergeCell ref="B6:D6"/>
  </mergeCells>
  <phoneticPr fontId="2"/>
  <pageMargins left="0.7" right="0.7" top="0.75" bottom="0.75" header="0.3" footer="0.3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/>
  </sheetViews>
  <sheetFormatPr defaultRowHeight="13.5" x14ac:dyDescent="0.15"/>
  <cols>
    <col min="1" max="1" width="9" style="243"/>
    <col min="2" max="3" width="8.75" style="243" bestFit="1" customWidth="1"/>
    <col min="4" max="4" width="7" style="243" bestFit="1" customWidth="1"/>
    <col min="5" max="16384" width="9" style="243"/>
  </cols>
  <sheetData>
    <row r="1" spans="1:4" ht="17.25" x14ac:dyDescent="0.15">
      <c r="A1" s="245" t="s">
        <v>330</v>
      </c>
    </row>
    <row r="2" spans="1:4" ht="13.5" customHeight="1" x14ac:dyDescent="0.15">
      <c r="A2" s="245"/>
    </row>
    <row r="3" spans="1:4" ht="14.25" thickBot="1" x14ac:dyDescent="0.2">
      <c r="D3" s="95" t="s">
        <v>319</v>
      </c>
    </row>
    <row r="4" spans="1:4" ht="14.25" thickBot="1" x14ac:dyDescent="0.2">
      <c r="A4" s="83"/>
      <c r="B4" s="246" t="s">
        <v>284</v>
      </c>
      <c r="C4" s="247" t="s">
        <v>283</v>
      </c>
      <c r="D4" s="29" t="s">
        <v>282</v>
      </c>
    </row>
    <row r="5" spans="1:4" x14ac:dyDescent="0.15">
      <c r="A5" s="240" t="s">
        <v>98</v>
      </c>
      <c r="B5" s="281">
        <v>23325</v>
      </c>
      <c r="C5" s="280">
        <v>692</v>
      </c>
      <c r="D5" s="279">
        <f>SUM(B5:C5)</f>
        <v>24017</v>
      </c>
    </row>
    <row r="6" spans="1:4" ht="14.25" thickBot="1" x14ac:dyDescent="0.2">
      <c r="A6" s="241" t="s">
        <v>99</v>
      </c>
      <c r="B6" s="278">
        <v>3229</v>
      </c>
      <c r="C6" s="277">
        <v>635</v>
      </c>
      <c r="D6" s="276">
        <f>SUM(B6:C6)</f>
        <v>3864</v>
      </c>
    </row>
    <row r="7" spans="1:4" ht="14.25" thickBot="1" x14ac:dyDescent="0.2">
      <c r="A7" s="235" t="s">
        <v>3</v>
      </c>
      <c r="B7" s="275">
        <f>SUM(B5:B6)</f>
        <v>26554</v>
      </c>
      <c r="C7" s="274">
        <f>SUM(C5:C6)</f>
        <v>1327</v>
      </c>
      <c r="D7" s="273">
        <f>SUM(D5:D6)</f>
        <v>27881</v>
      </c>
    </row>
    <row r="25" spans="1:4" x14ac:dyDescent="0.15">
      <c r="A25" s="84"/>
      <c r="B25" s="84"/>
      <c r="C25" s="84"/>
      <c r="D25" s="84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defaultRowHeight="13.5" x14ac:dyDescent="0.15"/>
  <cols>
    <col min="1" max="1" width="9" style="308"/>
    <col min="2" max="2" width="8.75" style="308" bestFit="1" customWidth="1"/>
    <col min="3" max="3" width="9.25" style="308" customWidth="1"/>
    <col min="4" max="16384" width="9" style="308"/>
  </cols>
  <sheetData>
    <row r="1" spans="1:3" ht="17.25" x14ac:dyDescent="0.15">
      <c r="A1" s="309" t="s">
        <v>329</v>
      </c>
    </row>
    <row r="2" spans="1:3" ht="13.5" customHeight="1" x14ac:dyDescent="0.15">
      <c r="A2" s="309"/>
    </row>
    <row r="3" spans="1:3" ht="14.25" thickBot="1" x14ac:dyDescent="0.2">
      <c r="C3" s="95" t="s">
        <v>319</v>
      </c>
    </row>
    <row r="4" spans="1:3" x14ac:dyDescent="0.15">
      <c r="A4" s="305" t="s">
        <v>320</v>
      </c>
      <c r="B4" s="321">
        <v>18068</v>
      </c>
      <c r="C4" s="324">
        <f>B4/$B$7</f>
        <v>0.64803988379182953</v>
      </c>
    </row>
    <row r="5" spans="1:3" x14ac:dyDescent="0.15">
      <c r="A5" s="306" t="s">
        <v>321</v>
      </c>
      <c r="B5" s="318">
        <v>7788</v>
      </c>
      <c r="C5" s="325">
        <f t="shared" ref="C5:C7" si="0">B5/$B$7</f>
        <v>0.27933000968401422</v>
      </c>
    </row>
    <row r="6" spans="1:3" ht="14.25" thickBot="1" x14ac:dyDescent="0.2">
      <c r="A6" s="307" t="s">
        <v>322</v>
      </c>
      <c r="B6" s="278">
        <v>2025</v>
      </c>
      <c r="C6" s="326">
        <f t="shared" si="0"/>
        <v>7.2630106524156232E-2</v>
      </c>
    </row>
    <row r="7" spans="1:3" ht="14.25" thickBot="1" x14ac:dyDescent="0.2">
      <c r="A7" s="304" t="s">
        <v>3</v>
      </c>
      <c r="B7" s="322">
        <f>SUM(B4:B6)</f>
        <v>27881</v>
      </c>
      <c r="C7" s="323">
        <f t="shared" si="0"/>
        <v>1</v>
      </c>
    </row>
    <row r="8" spans="1:3" x14ac:dyDescent="0.15">
      <c r="A8" s="320" t="s">
        <v>323</v>
      </c>
    </row>
    <row r="25" spans="1:3" x14ac:dyDescent="0.15">
      <c r="A25" s="84"/>
      <c r="B25" s="84"/>
      <c r="C25" s="84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sqref="A1:B1"/>
    </sheetView>
  </sheetViews>
  <sheetFormatPr defaultRowHeight="13.5" x14ac:dyDescent="0.15"/>
  <cols>
    <col min="1" max="1" width="13.875" style="243" bestFit="1" customWidth="1"/>
    <col min="2" max="2" width="20.5" style="243" bestFit="1" customWidth="1"/>
    <col min="3" max="3" width="9.125" style="243" customWidth="1"/>
    <col min="4" max="4" width="9.5" style="243" bestFit="1" customWidth="1"/>
    <col min="5" max="16384" width="9" style="243"/>
  </cols>
  <sheetData>
    <row r="1" spans="1:4" ht="17.25" x14ac:dyDescent="0.15">
      <c r="A1" s="591" t="s">
        <v>328</v>
      </c>
      <c r="B1" s="591"/>
      <c r="C1" s="117"/>
      <c r="D1" s="117"/>
    </row>
    <row r="2" spans="1:4" ht="18" thickBot="1" x14ac:dyDescent="0.2">
      <c r="A2" s="80"/>
      <c r="B2" s="80"/>
      <c r="C2" s="80"/>
      <c r="D2" s="105" t="s">
        <v>295</v>
      </c>
    </row>
    <row r="3" spans="1:4" ht="27.75" thickBot="1" x14ac:dyDescent="0.2">
      <c r="A3" s="594"/>
      <c r="B3" s="595"/>
      <c r="C3" s="233" t="s">
        <v>294</v>
      </c>
      <c r="D3" s="233" t="s">
        <v>100</v>
      </c>
    </row>
    <row r="4" spans="1:4" x14ac:dyDescent="0.15">
      <c r="A4" s="596" t="s">
        <v>101</v>
      </c>
      <c r="B4" s="104" t="s">
        <v>293</v>
      </c>
      <c r="C4" s="289">
        <v>0</v>
      </c>
      <c r="D4" s="288">
        <v>815</v>
      </c>
    </row>
    <row r="5" spans="1:4" x14ac:dyDescent="0.15">
      <c r="A5" s="592"/>
      <c r="B5" s="81" t="s">
        <v>4</v>
      </c>
      <c r="C5" s="286">
        <v>36</v>
      </c>
      <c r="D5" s="285">
        <v>3198</v>
      </c>
    </row>
    <row r="6" spans="1:4" x14ac:dyDescent="0.15">
      <c r="A6" s="592" t="s">
        <v>102</v>
      </c>
      <c r="B6" s="81" t="s">
        <v>292</v>
      </c>
      <c r="C6" s="286">
        <v>0</v>
      </c>
      <c r="D6" s="287">
        <v>688</v>
      </c>
    </row>
    <row r="7" spans="1:4" x14ac:dyDescent="0.15">
      <c r="A7" s="592"/>
      <c r="B7" s="81" t="s">
        <v>5</v>
      </c>
      <c r="C7" s="286">
        <v>32</v>
      </c>
      <c r="D7" s="285">
        <v>14995</v>
      </c>
    </row>
    <row r="8" spans="1:4" x14ac:dyDescent="0.15">
      <c r="A8" s="592" t="s">
        <v>291</v>
      </c>
      <c r="B8" s="81" t="s">
        <v>290</v>
      </c>
      <c r="C8" s="286">
        <v>0</v>
      </c>
      <c r="D8" s="287">
        <v>96</v>
      </c>
    </row>
    <row r="9" spans="1:4" x14ac:dyDescent="0.15">
      <c r="A9" s="592"/>
      <c r="B9" s="81" t="s">
        <v>6</v>
      </c>
      <c r="C9" s="286">
        <v>134</v>
      </c>
      <c r="D9" s="285">
        <v>3906</v>
      </c>
    </row>
    <row r="10" spans="1:4" x14ac:dyDescent="0.15">
      <c r="A10" s="592"/>
      <c r="B10" s="81" t="s">
        <v>7</v>
      </c>
      <c r="C10" s="286">
        <v>6</v>
      </c>
      <c r="D10" s="285">
        <v>1828</v>
      </c>
    </row>
    <row r="11" spans="1:4" x14ac:dyDescent="0.15">
      <c r="A11" s="592" t="s">
        <v>289</v>
      </c>
      <c r="B11" s="81" t="s">
        <v>288</v>
      </c>
      <c r="C11" s="286">
        <v>98</v>
      </c>
      <c r="D11" s="285">
        <v>14454</v>
      </c>
    </row>
    <row r="12" spans="1:4" ht="14.25" thickBot="1" x14ac:dyDescent="0.2">
      <c r="A12" s="593"/>
      <c r="B12" s="103" t="s">
        <v>287</v>
      </c>
      <c r="C12" s="284">
        <v>0</v>
      </c>
      <c r="D12" s="283">
        <v>53</v>
      </c>
    </row>
    <row r="13" spans="1:4" ht="14.25" thickBot="1" x14ac:dyDescent="0.2">
      <c r="A13" s="583" t="s">
        <v>3</v>
      </c>
      <c r="B13" s="584"/>
      <c r="C13" s="282">
        <f>SUM(C4:C12)</f>
        <v>306</v>
      </c>
      <c r="D13" s="273">
        <f>SUM(D4:D12)</f>
        <v>40033</v>
      </c>
    </row>
  </sheetData>
  <mergeCells count="7">
    <mergeCell ref="A1:B1"/>
    <mergeCell ref="A6:A7"/>
    <mergeCell ref="A11:A12"/>
    <mergeCell ref="A13:B13"/>
    <mergeCell ref="A3:B3"/>
    <mergeCell ref="A4:A5"/>
    <mergeCell ref="A8:A10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E1"/>
    </sheetView>
  </sheetViews>
  <sheetFormatPr defaultRowHeight="13.5" x14ac:dyDescent="0.15"/>
  <cols>
    <col min="1" max="1" width="16.125" style="2" customWidth="1"/>
    <col min="2" max="14" width="8.875" style="2" bestFit="1" customWidth="1"/>
    <col min="15" max="16384" width="9" style="2"/>
  </cols>
  <sheetData>
    <row r="1" spans="1:14" ht="17.25" x14ac:dyDescent="0.15">
      <c r="A1" s="597" t="s">
        <v>373</v>
      </c>
      <c r="B1" s="597"/>
      <c r="C1" s="597"/>
      <c r="D1" s="597"/>
      <c r="E1" s="597"/>
    </row>
    <row r="2" spans="1:14" ht="14.25" thickBot="1" x14ac:dyDescent="0.2">
      <c r="A2" s="67"/>
    </row>
    <row r="3" spans="1:14" x14ac:dyDescent="0.15">
      <c r="A3" s="311"/>
      <c r="B3" s="313" t="s">
        <v>8</v>
      </c>
      <c r="C3" s="314" t="s">
        <v>9</v>
      </c>
      <c r="D3" s="314" t="s">
        <v>10</v>
      </c>
      <c r="E3" s="314" t="s">
        <v>11</v>
      </c>
      <c r="F3" s="314" t="s">
        <v>12</v>
      </c>
      <c r="G3" s="314" t="s">
        <v>13</v>
      </c>
      <c r="H3" s="314" t="s">
        <v>14</v>
      </c>
      <c r="I3" s="314" t="s">
        <v>15</v>
      </c>
      <c r="J3" s="314" t="s">
        <v>16</v>
      </c>
      <c r="K3" s="314" t="s">
        <v>17</v>
      </c>
      <c r="L3" s="314" t="s">
        <v>18</v>
      </c>
      <c r="M3" s="333" t="s">
        <v>19</v>
      </c>
      <c r="N3" s="311" t="s">
        <v>3</v>
      </c>
    </row>
    <row r="4" spans="1:14" x14ac:dyDescent="0.15">
      <c r="A4" s="46" t="s">
        <v>103</v>
      </c>
      <c r="B4" s="329">
        <v>25</v>
      </c>
      <c r="C4" s="327">
        <v>25</v>
      </c>
      <c r="D4" s="327">
        <v>25</v>
      </c>
      <c r="E4" s="157">
        <v>26</v>
      </c>
      <c r="F4" s="327">
        <v>27</v>
      </c>
      <c r="G4" s="327">
        <v>25</v>
      </c>
      <c r="H4" s="327">
        <v>25</v>
      </c>
      <c r="I4" s="327">
        <v>25</v>
      </c>
      <c r="J4" s="327">
        <v>23</v>
      </c>
      <c r="K4" s="327">
        <v>22</v>
      </c>
      <c r="L4" s="327">
        <v>23</v>
      </c>
      <c r="M4" s="334">
        <v>26</v>
      </c>
      <c r="N4" s="335">
        <f>SUM(B4:M4)</f>
        <v>297</v>
      </c>
    </row>
    <row r="5" spans="1:14" ht="27" x14ac:dyDescent="0.15">
      <c r="A5" s="46" t="s">
        <v>325</v>
      </c>
      <c r="B5" s="330">
        <v>41728</v>
      </c>
      <c r="C5" s="157">
        <v>44317</v>
      </c>
      <c r="D5" s="157">
        <v>41674</v>
      </c>
      <c r="E5" s="328">
        <v>52143</v>
      </c>
      <c r="F5" s="157">
        <v>59712</v>
      </c>
      <c r="G5" s="157">
        <v>42689</v>
      </c>
      <c r="H5" s="157">
        <v>43896</v>
      </c>
      <c r="I5" s="157">
        <v>44457</v>
      </c>
      <c r="J5" s="157">
        <v>40186</v>
      </c>
      <c r="K5" s="157">
        <v>38739</v>
      </c>
      <c r="L5" s="157">
        <v>45209</v>
      </c>
      <c r="M5" s="158">
        <v>41925</v>
      </c>
      <c r="N5" s="336">
        <f>SUM(B5:M5)</f>
        <v>536675</v>
      </c>
    </row>
    <row r="6" spans="1:14" s="312" customFormat="1" ht="27" x14ac:dyDescent="0.15">
      <c r="A6" s="46" t="s">
        <v>326</v>
      </c>
      <c r="B6" s="337">
        <v>1634</v>
      </c>
      <c r="C6" s="338">
        <v>1735</v>
      </c>
      <c r="D6" s="338">
        <v>1374</v>
      </c>
      <c r="E6" s="338">
        <v>1672</v>
      </c>
      <c r="F6" s="338">
        <v>2418</v>
      </c>
      <c r="G6" s="338">
        <v>1965</v>
      </c>
      <c r="H6" s="338">
        <v>1462</v>
      </c>
      <c r="I6" s="338">
        <v>1898</v>
      </c>
      <c r="J6" s="338">
        <v>1623</v>
      </c>
      <c r="K6" s="338">
        <v>1374</v>
      </c>
      <c r="L6" s="338">
        <v>1279</v>
      </c>
      <c r="M6" s="339">
        <v>1609</v>
      </c>
      <c r="N6" s="340">
        <v>20043</v>
      </c>
    </row>
    <row r="7" spans="1:14" ht="27" x14ac:dyDescent="0.15">
      <c r="A7" s="331" t="s">
        <v>327</v>
      </c>
      <c r="B7" s="341">
        <v>43362</v>
      </c>
      <c r="C7" s="342">
        <v>46052</v>
      </c>
      <c r="D7" s="342">
        <v>43048</v>
      </c>
      <c r="E7" s="342">
        <v>53815</v>
      </c>
      <c r="F7" s="342">
        <v>62130</v>
      </c>
      <c r="G7" s="342">
        <v>44654</v>
      </c>
      <c r="H7" s="342">
        <v>45358</v>
      </c>
      <c r="I7" s="342">
        <v>46355</v>
      </c>
      <c r="J7" s="342">
        <v>41809</v>
      </c>
      <c r="K7" s="342">
        <v>40113</v>
      </c>
      <c r="L7" s="342">
        <v>46488</v>
      </c>
      <c r="M7" s="343">
        <v>43534</v>
      </c>
      <c r="N7" s="344">
        <v>556718</v>
      </c>
    </row>
    <row r="8" spans="1:14" ht="14.25" thickBot="1" x14ac:dyDescent="0.2">
      <c r="A8" s="332" t="s">
        <v>324</v>
      </c>
      <c r="B8" s="345">
        <v>1734</v>
      </c>
      <c r="C8" s="346">
        <v>1842</v>
      </c>
      <c r="D8" s="346">
        <v>1721</v>
      </c>
      <c r="E8" s="346">
        <v>2069</v>
      </c>
      <c r="F8" s="346">
        <v>2301</v>
      </c>
      <c r="G8" s="346">
        <v>1786</v>
      </c>
      <c r="H8" s="346">
        <v>1814</v>
      </c>
      <c r="I8" s="346">
        <v>1854</v>
      </c>
      <c r="J8" s="346">
        <v>1817</v>
      </c>
      <c r="K8" s="346">
        <v>1823</v>
      </c>
      <c r="L8" s="346">
        <v>2021</v>
      </c>
      <c r="M8" s="347">
        <v>1674</v>
      </c>
      <c r="N8" s="348">
        <v>1874</v>
      </c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T23" sqref="T23"/>
    </sheetView>
  </sheetViews>
  <sheetFormatPr defaultRowHeight="13.5" x14ac:dyDescent="0.15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18.75" x14ac:dyDescent="0.15">
      <c r="A1" s="598" t="s">
        <v>333</v>
      </c>
      <c r="B1" s="598"/>
      <c r="C1" s="598"/>
      <c r="D1" s="598"/>
      <c r="E1" s="598"/>
    </row>
    <row r="2" spans="1:16" s="102" customFormat="1" ht="14.25" customHeight="1" x14ac:dyDescent="0.15">
      <c r="A2" s="101"/>
      <c r="B2" s="101"/>
      <c r="C2" s="101"/>
      <c r="D2" s="101"/>
      <c r="E2" s="101"/>
    </row>
    <row r="3" spans="1:16" ht="14.25" thickBot="1" x14ac:dyDescent="0.2">
      <c r="A3" s="599" t="s">
        <v>105</v>
      </c>
      <c r="B3" s="599"/>
      <c r="C3" s="599"/>
      <c r="D3" s="599"/>
      <c r="E3" s="599"/>
    </row>
    <row r="4" spans="1:16" ht="27.75" thickBot="1" x14ac:dyDescent="0.2">
      <c r="A4" s="583"/>
      <c r="B4" s="584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7" t="s">
        <v>3</v>
      </c>
      <c r="P4" s="7" t="s">
        <v>20</v>
      </c>
    </row>
    <row r="5" spans="1:16" x14ac:dyDescent="0.15">
      <c r="A5" s="594" t="s">
        <v>106</v>
      </c>
      <c r="B5" s="45" t="s">
        <v>107</v>
      </c>
      <c r="C5" s="144">
        <v>595</v>
      </c>
      <c r="D5" s="159">
        <v>563</v>
      </c>
      <c r="E5" s="159">
        <v>553</v>
      </c>
      <c r="F5" s="159">
        <v>742</v>
      </c>
      <c r="G5" s="159">
        <v>836</v>
      </c>
      <c r="H5" s="159">
        <v>568</v>
      </c>
      <c r="I5" s="159">
        <v>518</v>
      </c>
      <c r="J5" s="159">
        <v>589</v>
      </c>
      <c r="K5" s="159">
        <v>433</v>
      </c>
      <c r="L5" s="159">
        <v>517</v>
      </c>
      <c r="M5" s="159">
        <v>435</v>
      </c>
      <c r="N5" s="160">
        <v>475</v>
      </c>
      <c r="O5" s="133">
        <v>6824</v>
      </c>
      <c r="P5" s="227">
        <v>23</v>
      </c>
    </row>
    <row r="6" spans="1:16" x14ac:dyDescent="0.15">
      <c r="A6" s="600"/>
      <c r="B6" s="46" t="s">
        <v>108</v>
      </c>
      <c r="C6" s="146">
        <v>73</v>
      </c>
      <c r="D6" s="148">
        <v>80</v>
      </c>
      <c r="E6" s="148">
        <v>123</v>
      </c>
      <c r="F6" s="148">
        <v>228</v>
      </c>
      <c r="G6" s="148">
        <v>225</v>
      </c>
      <c r="H6" s="148">
        <v>78</v>
      </c>
      <c r="I6" s="148">
        <v>144</v>
      </c>
      <c r="J6" s="148">
        <v>81</v>
      </c>
      <c r="K6" s="148">
        <v>158</v>
      </c>
      <c r="L6" s="148">
        <v>61</v>
      </c>
      <c r="M6" s="148">
        <v>53</v>
      </c>
      <c r="N6" s="161">
        <v>87</v>
      </c>
      <c r="O6" s="135">
        <v>1391</v>
      </c>
      <c r="P6" s="228">
        <v>5</v>
      </c>
    </row>
    <row r="7" spans="1:16" ht="14.25" thickBot="1" x14ac:dyDescent="0.2">
      <c r="A7" s="601"/>
      <c r="B7" s="125" t="s">
        <v>3</v>
      </c>
      <c r="C7" s="151">
        <f>SUM(C5:C6)</f>
        <v>668</v>
      </c>
      <c r="D7" s="152">
        <f t="shared" ref="D7:N7" si="0">SUM(D5:D6)</f>
        <v>643</v>
      </c>
      <c r="E7" s="152">
        <f t="shared" si="0"/>
        <v>676</v>
      </c>
      <c r="F7" s="152">
        <f t="shared" si="0"/>
        <v>970</v>
      </c>
      <c r="G7" s="152">
        <f t="shared" si="0"/>
        <v>1061</v>
      </c>
      <c r="H7" s="152">
        <f t="shared" si="0"/>
        <v>646</v>
      </c>
      <c r="I7" s="152">
        <f t="shared" si="0"/>
        <v>662</v>
      </c>
      <c r="J7" s="152">
        <f t="shared" si="0"/>
        <v>670</v>
      </c>
      <c r="K7" s="152">
        <f t="shared" si="0"/>
        <v>591</v>
      </c>
      <c r="L7" s="152">
        <f t="shared" si="0"/>
        <v>578</v>
      </c>
      <c r="M7" s="152">
        <f t="shared" si="0"/>
        <v>488</v>
      </c>
      <c r="N7" s="162">
        <f t="shared" si="0"/>
        <v>562</v>
      </c>
      <c r="O7" s="163">
        <v>8215</v>
      </c>
      <c r="P7" s="229">
        <v>28</v>
      </c>
    </row>
    <row r="8" spans="1:16" ht="14.25" thickBot="1" x14ac:dyDescent="0.2">
      <c r="A8" s="583" t="s">
        <v>109</v>
      </c>
      <c r="B8" s="584"/>
      <c r="C8" s="155">
        <v>349</v>
      </c>
      <c r="D8" s="164">
        <v>381</v>
      </c>
      <c r="E8" s="164">
        <v>370</v>
      </c>
      <c r="F8" s="164">
        <v>425</v>
      </c>
      <c r="G8" s="164">
        <v>439</v>
      </c>
      <c r="H8" s="164">
        <v>368</v>
      </c>
      <c r="I8" s="164">
        <v>324</v>
      </c>
      <c r="J8" s="164">
        <v>329</v>
      </c>
      <c r="K8" s="164">
        <v>259</v>
      </c>
      <c r="L8" s="164">
        <v>291</v>
      </c>
      <c r="M8" s="164">
        <v>307</v>
      </c>
      <c r="N8" s="165">
        <v>354</v>
      </c>
      <c r="O8" s="139">
        <v>4196</v>
      </c>
      <c r="P8" s="230">
        <v>14</v>
      </c>
    </row>
    <row r="9" spans="1:16" x14ac:dyDescent="0.15">
      <c r="A9" s="71"/>
    </row>
  </sheetData>
  <mergeCells count="5">
    <mergeCell ref="A8:B8"/>
    <mergeCell ref="A1:E1"/>
    <mergeCell ref="A3:E3"/>
    <mergeCell ref="A4:B4"/>
    <mergeCell ref="A5:A7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24469EBE17FE48887FEC7B1850983B" ma:contentTypeVersion="2" ma:contentTypeDescription="新しいドキュメントを作成します。" ma:contentTypeScope="" ma:versionID="c4ceef026df58598a29d78ef0aadf3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B7D2F-BA5A-4FD9-A523-16514BFBC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073D87-B07F-45AD-9F14-A50842C38659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A594C7-B752-4F66-A28A-74F4BDD652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(p.3)当初予算</vt:lpstr>
      <vt:lpstr>(p.4)建物面積・床面積内訳</vt:lpstr>
      <vt:lpstr>(p.6)閲覧室等の状況 </vt:lpstr>
      <vt:lpstr>(p.8)図書所蔵統計 </vt:lpstr>
      <vt:lpstr>(p.8)図書受入統計</vt:lpstr>
      <vt:lpstr>(p.8)購入・寄贈の割合</vt:lpstr>
      <vt:lpstr>(p.8)音響・映像資料所蔵受入統計</vt:lpstr>
      <vt:lpstr>(p.28)開館日数・入館者</vt:lpstr>
      <vt:lpstr>(p.28)利用者登録</vt:lpstr>
      <vt:lpstr>(p.28)有効登録者の内訳</vt:lpstr>
      <vt:lpstr>(p.28)個人貸出・書庫出納冊数</vt:lpstr>
      <vt:lpstr>(p.28)団体貸出 </vt:lpstr>
      <vt:lpstr>(p.28)複写 </vt:lpstr>
      <vt:lpstr>(p.28)政策立案支援サービス</vt:lpstr>
      <vt:lpstr>(p.29)予約件数 </vt:lpstr>
      <vt:lpstr>(p.29)ホームページアクセス状況</vt:lpstr>
      <vt:lpstr>(p.29)「利用者のページ」アクセス数</vt:lpstr>
      <vt:lpstr>(p.29)レファレンス件数 </vt:lpstr>
      <vt:lpstr>(p.29)データベース利用件数</vt:lpstr>
      <vt:lpstr>(p.29)無線LAN利用</vt:lpstr>
      <vt:lpstr>(p.29)ホール・会議室の利用</vt:lpstr>
      <vt:lpstr>(p.13)協力貸出(冊数)</vt:lpstr>
      <vt:lpstr>(p.13)貸出セット </vt:lpstr>
      <vt:lpstr>(p.13)他館からの資料借受（冊数）</vt:lpstr>
      <vt:lpstr>(p.13)シャトル便による搬送（冊数） </vt:lpstr>
      <vt:lpstr>(p.13)協力レファレンス（件数）</vt:lpstr>
      <vt:lpstr>(p.13)自治体別貸出冊数</vt:lpstr>
      <vt:lpstr>(p.14)対面朗読サービス </vt:lpstr>
      <vt:lpstr>(p.14)身体障がい者向け郵送貸出 </vt:lpstr>
      <vt:lpstr>(p.14)録音図書等の貸出 </vt:lpstr>
      <vt:lpstr>(p.14)NDL視覚障害者等D送信 </vt:lpstr>
      <vt:lpstr>(p.14)障がい者支援室利用者支援パソコンの利用</vt:lpstr>
      <vt:lpstr>(p.15)こども資料室入室者数 </vt:lpstr>
      <vt:lpstr>(p.15)こども資料室見学・調べ学習などの参加人数</vt:lpstr>
      <vt:lpstr>(p.16)国際児童文学館入館者数</vt:lpstr>
      <vt:lpstr>(p.16)国際児童文学館資料書庫出納冊数</vt:lpstr>
      <vt:lpstr>(p.16)国際児童文学館　Web-OPAC検索回数 </vt:lpstr>
      <vt:lpstr>(p.17)国際児童文学館　受入統計</vt:lpstr>
      <vt:lpstr>(p.17)国際児童文学館受入点数における購入・寄贈の </vt:lpstr>
      <vt:lpstr>(p.27)見学視察</vt:lpstr>
      <vt:lpstr>(p.27)地下書庫見学ツアー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cp:lastPrinted>2018-05-03T07:31:27Z</cp:lastPrinted>
  <dcterms:created xsi:type="dcterms:W3CDTF">2016-08-26T01:26:45Z</dcterms:created>
  <dcterms:modified xsi:type="dcterms:W3CDTF">2021-01-24T03:12:18Z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0x010100EC24469EBE17FE48887FEC7B1850983B</vt:lpwstr>
  </property>
</Properties>
</file>