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aka\Desktop\"/>
    </mc:Choice>
  </mc:AlternateContent>
  <bookViews>
    <workbookView xWindow="0" yWindow="0" windowWidth="14370" windowHeight="9510" firstSheet="30" activeTab="30"/>
  </bookViews>
  <sheets>
    <sheet name="(p.3)当初予算" sheetId="1" r:id="rId1"/>
    <sheet name="(p.4)建物面積・床面積内訳" sheetId="2" r:id="rId2"/>
    <sheet name="(p.6)閲覧室等の状況 " sheetId="3" r:id="rId3"/>
    <sheet name="(p.8)図書所蔵統計" sheetId="4" r:id="rId4"/>
    <sheet name="(p.8)図書受入統計" sheetId="5" r:id="rId5"/>
    <sheet name="(p.8))購入・寄贈の割合" sheetId="6" r:id="rId6"/>
    <sheet name="(p.8音響・映像資料所蔵受入統計" sheetId="7" r:id="rId7"/>
    <sheet name="(p.13)協力貸出(冊数) " sheetId="8" r:id="rId8"/>
    <sheet name="(p.13)貸出セット  " sheetId="12" r:id="rId9"/>
    <sheet name="(p.13)他館からの資料借受（冊数）" sheetId="9" r:id="rId10"/>
    <sheet name="(p.13)シャトル便による搬送（冊数） " sheetId="10" r:id="rId11"/>
    <sheet name="(p.13)協力レファレンス（件数）" sheetId="11" r:id="rId12"/>
    <sheet name="(p.13)自治体別貸出冊数" sheetId="13" r:id="rId13"/>
    <sheet name="(p.14)対面朗読サービス  " sheetId="14" r:id="rId14"/>
    <sheet name="(p.14)身体障がい者向け郵送貸出  " sheetId="15" r:id="rId15"/>
    <sheet name="(p.14)録音図書等の貸出  " sheetId="16" r:id="rId16"/>
    <sheet name="(p.14)NDL視覚障害者等D送信  " sheetId="17" r:id="rId17"/>
    <sheet name="(p.14)障がい者支援室利用者支援パソコンの利用" sheetId="18" r:id="rId18"/>
    <sheet name="(p.15)こども資料室入室者数 " sheetId="19" r:id="rId19"/>
    <sheet name="(p.15)こども資料室見学・調べ学習などの参加人数 " sheetId="20" r:id="rId20"/>
    <sheet name="(p.16)国際児童文学館入館者数 " sheetId="21" r:id="rId21"/>
    <sheet name="(p.16)国際児童文学館資料書庫出納冊数 " sheetId="22" r:id="rId22"/>
    <sheet name="(p.16)国際児童文学館　Web-OPAC検索回数 " sheetId="23" r:id="rId23"/>
    <sheet name="(p.17)国際児童文学館　受入統計" sheetId="24" r:id="rId24"/>
    <sheet name="(p.17)国際児童文学館受入点数における購入・寄贈の " sheetId="25" r:id="rId25"/>
    <sheet name="(p.29)見学視察 " sheetId="27" r:id="rId26"/>
    <sheet name="(p.29)地下書庫見学ツアー " sheetId="26" r:id="rId27"/>
    <sheet name="(p.30)開館日数・入館者" sheetId="28" r:id="rId28"/>
    <sheet name="(p.30)利用者登録" sheetId="29" r:id="rId29"/>
    <sheet name="(p.30)有効登録者の内訳" sheetId="30" r:id="rId30"/>
    <sheet name="(p.30)個人貸出・書庫出納冊数" sheetId="31" r:id="rId31"/>
    <sheet name="(p.30)団体貸出  " sheetId="32" r:id="rId32"/>
    <sheet name="(p.30)複写 " sheetId="33" r:id="rId33"/>
    <sheet name="(p.30)政策立案支援サービス" sheetId="34" r:id="rId34"/>
    <sheet name="(p.31)個人レファレンス件数 " sheetId="35" r:id="rId35"/>
    <sheet name="(p.31)予約件数 " sheetId="36" r:id="rId36"/>
    <sheet name="(p.31)ホームページアクセス状況 " sheetId="37" r:id="rId37"/>
    <sheet name="(p.31)「利用者のページ」アクセス数 " sheetId="38" r:id="rId38"/>
    <sheet name="(p.31)データベース利用件数 " sheetId="39" r:id="rId39"/>
    <sheet name="(p.31)無線LAN利用 " sheetId="40" r:id="rId40"/>
    <sheet name="(p.31)ホール・会議室の利用" sheetId="41" r:id="rId4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3" l="1"/>
  <c r="O4" i="41" l="1"/>
  <c r="O5" i="41"/>
  <c r="O6" i="41"/>
  <c r="O7" i="41"/>
  <c r="O8" i="41"/>
  <c r="O9" i="41"/>
  <c r="O10" i="41"/>
  <c r="O11" i="41"/>
  <c r="O12" i="41"/>
  <c r="O13" i="41"/>
  <c r="C14" i="41"/>
  <c r="D14" i="41"/>
  <c r="O14" i="41" s="1"/>
  <c r="E14" i="41"/>
  <c r="F14" i="41"/>
  <c r="G14" i="41"/>
  <c r="H14" i="41"/>
  <c r="I14" i="41"/>
  <c r="J14" i="41"/>
  <c r="K14" i="41"/>
  <c r="L14" i="41"/>
  <c r="M14" i="41"/>
  <c r="N14" i="41"/>
  <c r="N5" i="39" l="1"/>
  <c r="O4" i="39" s="1"/>
  <c r="M5" i="38" l="1"/>
  <c r="N5" i="38"/>
  <c r="O5" i="36" l="1"/>
  <c r="P5" i="36" s="1"/>
  <c r="O6" i="36"/>
  <c r="P6" i="36" s="1"/>
  <c r="O7" i="36"/>
  <c r="P7" i="36" s="1"/>
  <c r="O8" i="36"/>
  <c r="P8" i="36" s="1"/>
  <c r="C9" i="36"/>
  <c r="D9" i="36"/>
  <c r="E9" i="36"/>
  <c r="F9" i="36"/>
  <c r="O9" i="36" s="1"/>
  <c r="G9" i="36"/>
  <c r="H9" i="36"/>
  <c r="I9" i="36"/>
  <c r="J9" i="36"/>
  <c r="K9" i="36"/>
  <c r="L9" i="36"/>
  <c r="M9" i="36"/>
  <c r="N9" i="36"/>
  <c r="N5" i="35" l="1"/>
  <c r="O5" i="35" s="1"/>
  <c r="N6" i="35"/>
  <c r="O6" i="35" s="1"/>
  <c r="N7" i="35"/>
  <c r="O7" i="35" s="1"/>
  <c r="N8" i="35"/>
  <c r="O8" i="35" s="1"/>
  <c r="B9" i="35"/>
  <c r="C9" i="35"/>
  <c r="D9" i="35"/>
  <c r="E9" i="35"/>
  <c r="F9" i="35"/>
  <c r="G9" i="35"/>
  <c r="H9" i="35"/>
  <c r="I9" i="35"/>
  <c r="J9" i="35"/>
  <c r="K9" i="35"/>
  <c r="L9" i="35"/>
  <c r="M9" i="35"/>
  <c r="N9" i="35" l="1"/>
  <c r="B7" i="34"/>
  <c r="N5" i="33" l="1"/>
  <c r="O5" i="33" s="1"/>
  <c r="N6" i="33"/>
  <c r="O6" i="33" s="1"/>
  <c r="N7" i="33"/>
  <c r="O7" i="33" s="1"/>
  <c r="N8" i="33"/>
  <c r="O8" i="33" s="1"/>
  <c r="O5" i="31" l="1"/>
  <c r="P5" i="31" s="1"/>
  <c r="O6" i="31"/>
  <c r="P6" i="31" s="1"/>
  <c r="O7" i="31"/>
  <c r="P7" i="31" s="1"/>
  <c r="C8" i="31"/>
  <c r="D8" i="31"/>
  <c r="E8" i="31"/>
  <c r="F8" i="31"/>
  <c r="G8" i="31"/>
  <c r="H8" i="31"/>
  <c r="I8" i="31"/>
  <c r="J8" i="31"/>
  <c r="K8" i="31"/>
  <c r="L8" i="31"/>
  <c r="M8" i="31"/>
  <c r="N8" i="31"/>
  <c r="O8" i="31"/>
  <c r="P8" i="31" s="1"/>
  <c r="O9" i="31"/>
  <c r="P9" i="31" s="1"/>
  <c r="P10" i="31"/>
  <c r="C11" i="31"/>
  <c r="D11" i="31"/>
  <c r="E11" i="31"/>
  <c r="F11" i="31"/>
  <c r="G11" i="31"/>
  <c r="H11" i="31"/>
  <c r="I11" i="31"/>
  <c r="J11" i="31"/>
  <c r="K11" i="31"/>
  <c r="L11" i="31"/>
  <c r="M11" i="31"/>
  <c r="N11" i="31"/>
  <c r="O11" i="31" l="1"/>
  <c r="P11" i="31" s="1"/>
  <c r="B19" i="30"/>
  <c r="O5" i="29" l="1"/>
  <c r="P5" i="29" s="1"/>
  <c r="O6" i="29"/>
  <c r="P6" i="29" s="1"/>
  <c r="C7" i="29"/>
  <c r="D7" i="29"/>
  <c r="E7" i="29"/>
  <c r="F7" i="29"/>
  <c r="G7" i="29"/>
  <c r="H7" i="29"/>
  <c r="I7" i="29"/>
  <c r="J7" i="29"/>
  <c r="K7" i="29"/>
  <c r="L7" i="29"/>
  <c r="M7" i="29"/>
  <c r="N7" i="29"/>
  <c r="O7" i="29"/>
  <c r="P7" i="29" s="1"/>
  <c r="O8" i="29"/>
  <c r="P8" i="29" s="1"/>
  <c r="B7" i="28" l="1"/>
  <c r="C7" i="28"/>
  <c r="C8" i="28" s="1"/>
  <c r="D7" i="28"/>
  <c r="E7" i="28"/>
  <c r="E8" i="28" s="1"/>
  <c r="F7" i="28"/>
  <c r="G7" i="28"/>
  <c r="G8" i="28" s="1"/>
  <c r="H7" i="28"/>
  <c r="H8" i="28" s="1"/>
  <c r="I7" i="28"/>
  <c r="I8" i="28" s="1"/>
  <c r="J7" i="28"/>
  <c r="K7" i="28"/>
  <c r="K8" i="28" s="1"/>
  <c r="L7" i="28"/>
  <c r="M7" i="28"/>
  <c r="M8" i="28" s="1"/>
  <c r="N7" i="28"/>
  <c r="B8" i="28"/>
  <c r="D8" i="28"/>
  <c r="F8" i="28"/>
  <c r="J8" i="28"/>
  <c r="L8" i="28"/>
  <c r="N8" i="28"/>
  <c r="N4" i="21" l="1"/>
  <c r="B7" i="20" l="1"/>
  <c r="C7" i="20"/>
  <c r="N4" i="18" l="1"/>
  <c r="N5" i="18"/>
  <c r="N6" i="18"/>
  <c r="N7" i="18"/>
  <c r="N4" i="17" l="1"/>
  <c r="N5" i="17"/>
  <c r="O5" i="16" l="1"/>
  <c r="O6" i="16"/>
  <c r="O7" i="16"/>
  <c r="O8" i="16"/>
  <c r="O9" i="16"/>
  <c r="O10" i="16"/>
  <c r="N4" i="15" l="1"/>
  <c r="N5" i="15"/>
  <c r="N4" i="14" l="1"/>
  <c r="N5" i="14"/>
  <c r="N6" i="14"/>
  <c r="N4" i="9" l="1"/>
  <c r="O4" i="9" s="1"/>
  <c r="C13" i="7" l="1"/>
  <c r="D13" i="7"/>
  <c r="C4" i="6" l="1"/>
  <c r="C5" i="6"/>
  <c r="C6" i="6"/>
  <c r="B7" i="6"/>
  <c r="C7" i="6" s="1"/>
  <c r="D5" i="5" l="1"/>
  <c r="D6" i="5"/>
  <c r="D7" i="5" s="1"/>
  <c r="B7" i="5"/>
  <c r="C7" i="5"/>
  <c r="E4" i="4" l="1"/>
  <c r="E5" i="4"/>
  <c r="E6" i="4"/>
  <c r="E7" i="4"/>
  <c r="E8" i="4"/>
  <c r="E9" i="4"/>
  <c r="E10" i="4"/>
  <c r="E11" i="4"/>
  <c r="E12" i="4"/>
  <c r="E13" i="4"/>
  <c r="C14" i="4"/>
  <c r="D14" i="4"/>
  <c r="D15" i="4" s="1"/>
  <c r="C17" i="4"/>
  <c r="E17" i="4"/>
  <c r="F17" i="4"/>
  <c r="E18" i="4"/>
  <c r="F18" i="4" s="1"/>
  <c r="E19" i="4"/>
  <c r="F19" i="4"/>
  <c r="C21" i="4"/>
  <c r="D21" i="4"/>
  <c r="E14" i="4" l="1"/>
  <c r="F12" i="4" s="1"/>
  <c r="C15" i="4"/>
  <c r="E15" i="4" s="1"/>
  <c r="D16" i="3"/>
  <c r="B26" i="3"/>
  <c r="C26" i="3"/>
  <c r="F9" i="4" l="1"/>
  <c r="F5" i="4"/>
  <c r="F13" i="4"/>
  <c r="F4" i="4"/>
  <c r="F6" i="4"/>
  <c r="F11" i="4"/>
  <c r="F8" i="4"/>
  <c r="F10" i="4"/>
  <c r="F7" i="4"/>
</calcChain>
</file>

<file path=xl/sharedStrings.xml><?xml version="1.0" encoding="utf-8"?>
<sst xmlns="http://schemas.openxmlformats.org/spreadsheetml/2006/main" count="781" uniqueCount="384">
  <si>
    <r>
      <t>(p.3）平成</t>
    </r>
    <r>
      <rPr>
        <b/>
        <sz val="14"/>
        <rFont val="游ゴシック Light"/>
        <family val="3"/>
        <charset val="128"/>
        <scheme val="major"/>
      </rPr>
      <t>31</t>
    </r>
    <r>
      <rPr>
        <b/>
        <sz val="14"/>
        <color theme="1"/>
        <rFont val="游ゴシック Light"/>
        <family val="3"/>
        <charset val="128"/>
        <scheme val="major"/>
      </rPr>
      <t>年度当初予算</t>
    </r>
    <rPh sb="5" eb="7">
      <t>ヘイセイ</t>
    </rPh>
    <phoneticPr fontId="3"/>
  </si>
  <si>
    <t>項目</t>
  </si>
  <si>
    <t>金額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</si>
  <si>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</si>
  <si>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</si>
  <si>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</si>
  <si>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</si>
  <si>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</si>
  <si>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指定管理者委託料</t>
    <phoneticPr fontId="3"/>
  </si>
  <si>
    <t>図書業務委託料（市場化テスト）</t>
    <phoneticPr fontId="3"/>
  </si>
  <si>
    <t>国際児童文学館運営費</t>
  </si>
  <si>
    <t>中央図書館施設整備改修事業費</t>
  </si>
  <si>
    <t>合計</t>
    <phoneticPr fontId="3"/>
  </si>
  <si>
    <t>(単位：千円)</t>
    <phoneticPr fontId="3"/>
  </si>
  <si>
    <t xml:space="preserve">                                                 </t>
  </si>
  <si>
    <t>(単位：㎡)</t>
    <rPh sb="1" eb="3">
      <t>タンイ</t>
    </rPh>
    <phoneticPr fontId="3"/>
  </si>
  <si>
    <t>計</t>
    <phoneticPr fontId="3"/>
  </si>
  <si>
    <t>事務室等</t>
    <phoneticPr fontId="3"/>
  </si>
  <si>
    <t>駐車場　　　　</t>
    <phoneticPr fontId="3"/>
  </si>
  <si>
    <t>カフェ</t>
    <phoneticPr fontId="3"/>
  </si>
  <si>
    <t>ホール・会議室</t>
    <phoneticPr fontId="3"/>
  </si>
  <si>
    <t>書庫　　</t>
    <phoneticPr fontId="3"/>
  </si>
  <si>
    <t>閲覧室等　　</t>
    <phoneticPr fontId="3"/>
  </si>
  <si>
    <t>床面積　　　　</t>
    <phoneticPr fontId="3"/>
  </si>
  <si>
    <t>建築面積　</t>
    <phoneticPr fontId="3"/>
  </si>
  <si>
    <t>敷地面積　　　　</t>
    <phoneticPr fontId="3"/>
  </si>
  <si>
    <t>(p.4)建物面積・床面積内訳</t>
    <phoneticPr fontId="3"/>
  </si>
  <si>
    <t>計</t>
  </si>
  <si>
    <t>食堂</t>
    <rPh sb="0" eb="2">
      <t>ショクドウ</t>
    </rPh>
    <phoneticPr fontId="3"/>
  </si>
  <si>
    <t>セルフカフェ</t>
    <phoneticPr fontId="3"/>
  </si>
  <si>
    <t>多目的室</t>
    <rPh sb="0" eb="3">
      <t>タモクテキ</t>
    </rPh>
    <rPh sb="3" eb="4">
      <t>シツ</t>
    </rPh>
    <phoneticPr fontId="3"/>
  </si>
  <si>
    <t>中会議室</t>
  </si>
  <si>
    <t>小会議室</t>
  </si>
  <si>
    <t>大会議室</t>
  </si>
  <si>
    <t>ホール</t>
  </si>
  <si>
    <t>閲覧室以外</t>
    <rPh sb="0" eb="3">
      <t>エツランシツ</t>
    </rPh>
    <rPh sb="3" eb="5">
      <t>イガイ</t>
    </rPh>
    <phoneticPr fontId="3"/>
  </si>
  <si>
    <t xml:space="preserve">                          </t>
  </si>
  <si>
    <t>-</t>
  </si>
  <si>
    <t>その他</t>
  </si>
  <si>
    <t>展示コーナー</t>
    <rPh sb="0" eb="2">
      <t>テンジ</t>
    </rPh>
    <phoneticPr fontId="3"/>
  </si>
  <si>
    <t>-</t>
    <phoneticPr fontId="3"/>
  </si>
  <si>
    <t>YA展示コーナー</t>
    <rPh sb="2" eb="4">
      <t>テンジ</t>
    </rPh>
    <phoneticPr fontId="3"/>
  </si>
  <si>
    <t>国際児童文学館</t>
  </si>
  <si>
    <t>7(室)</t>
    <phoneticPr fontId="3"/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</si>
  <si>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3"/>
  </si>
  <si>
    <t>こども資料室</t>
  </si>
  <si>
    <t>小説読物室</t>
  </si>
  <si>
    <t>10(室)</t>
    <phoneticPr fontId="3"/>
  </si>
  <si>
    <t>研究室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</si>
  <si>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3"/>
  </si>
  <si>
    <t>社会・自然系資料室</t>
  </si>
  <si>
    <t>人文系資料室</t>
  </si>
  <si>
    <t>開架冊数</t>
  </si>
  <si>
    <t>面積(㎡)</t>
  </si>
  <si>
    <t>座席数</t>
  </si>
  <si>
    <t>室名</t>
    <phoneticPr fontId="3"/>
  </si>
  <si>
    <t>閲覧室</t>
    <rPh sb="0" eb="3">
      <t>エツランシツ</t>
    </rPh>
    <phoneticPr fontId="3"/>
  </si>
  <si>
    <t>(p.6)閲覧室等の状況</t>
    <phoneticPr fontId="3"/>
  </si>
  <si>
    <t>合計</t>
  </si>
  <si>
    <t>約700</t>
  </si>
  <si>
    <t>和装書等</t>
    <phoneticPr fontId="3"/>
  </si>
  <si>
    <t>一般書・児童書計</t>
  </si>
  <si>
    <t>児童書小計</t>
  </si>
  <si>
    <t>紙芝居</t>
  </si>
  <si>
    <t>絵本</t>
  </si>
  <si>
    <t>よみもの</t>
  </si>
  <si>
    <t>児童書</t>
    <phoneticPr fontId="3"/>
  </si>
  <si>
    <t>一般書小計</t>
  </si>
  <si>
    <t>旧分類の雑誌</t>
  </si>
  <si>
    <t>分類小計</t>
  </si>
  <si>
    <t>9　文学</t>
  </si>
  <si>
    <t>8　語学</t>
  </si>
  <si>
    <t>7　芸術</t>
  </si>
  <si>
    <t>6　産業</t>
  </si>
  <si>
    <t>5　工学</t>
  </si>
  <si>
    <t>4　自然科学</t>
  </si>
  <si>
    <t>3　社会科学</t>
    <phoneticPr fontId="3"/>
  </si>
  <si>
    <t>2　歴史</t>
  </si>
  <si>
    <t>1　哲学</t>
  </si>
  <si>
    <t>0　総記</t>
  </si>
  <si>
    <t>一般書</t>
    <phoneticPr fontId="3"/>
  </si>
  <si>
    <t>構成比(％)</t>
    <phoneticPr fontId="3"/>
  </si>
  <si>
    <t>計(冊)</t>
    <phoneticPr fontId="3"/>
  </si>
  <si>
    <t>洋書(冊)</t>
    <phoneticPr fontId="3"/>
  </si>
  <si>
    <t>和書(冊)</t>
    <phoneticPr fontId="3"/>
  </si>
  <si>
    <t>　　　　　　　　　　　　区分
分類(NDC）</t>
    <phoneticPr fontId="3"/>
  </si>
  <si>
    <t>平成31年3月31日現在</t>
    <phoneticPr fontId="3"/>
  </si>
  <si>
    <t>(p.8)図書所蔵統計</t>
    <rPh sb="7" eb="9">
      <t>ショゾウ</t>
    </rPh>
    <rPh sb="9" eb="11">
      <t>トウケイ</t>
    </rPh>
    <phoneticPr fontId="3"/>
  </si>
  <si>
    <t>児童書</t>
  </si>
  <si>
    <t>一般書</t>
  </si>
  <si>
    <t>計(冊)</t>
    <phoneticPr fontId="3"/>
  </si>
  <si>
    <t>洋書(冊)</t>
    <phoneticPr fontId="3"/>
  </si>
  <si>
    <t>和書(冊)</t>
    <phoneticPr fontId="3"/>
  </si>
  <si>
    <t>平成31年3月31日現在</t>
    <phoneticPr fontId="3"/>
  </si>
  <si>
    <t>(p.8)図書受入統計（平成30年度）</t>
    <phoneticPr fontId="3"/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</si>
  <si>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3"/>
  </si>
  <si>
    <t>計</t>
    <phoneticPr fontId="3"/>
  </si>
  <si>
    <t>※その他</t>
    <rPh sb="3" eb="4">
      <t>タ</t>
    </rPh>
    <phoneticPr fontId="3"/>
  </si>
  <si>
    <t>寄贈</t>
    <rPh sb="0" eb="2">
      <t>キソウ</t>
    </rPh>
    <phoneticPr fontId="3"/>
  </si>
  <si>
    <t>購入</t>
    <rPh sb="0" eb="2">
      <t>コウニュウ</t>
    </rPh>
    <phoneticPr fontId="3"/>
  </si>
  <si>
    <t>平成31年3月31日現在</t>
    <phoneticPr fontId="3"/>
  </si>
  <si>
    <t>(p.8)図書受入点数における購入・寄贈等の割合（平成30年度）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phoneticPr fontId="3"/>
  </si>
  <si>
    <t>マイクロフィッシュ</t>
    <phoneticPr fontId="3"/>
  </si>
  <si>
    <t>マイクロフィルム</t>
    <phoneticPr fontId="3"/>
  </si>
  <si>
    <t>マイクロ資料</t>
    <phoneticPr fontId="3"/>
  </si>
  <si>
    <t>DVD-ROM</t>
  </si>
  <si>
    <t>CD-ROM</t>
  </si>
  <si>
    <t>フロッピーディスク</t>
    <phoneticPr fontId="3"/>
  </si>
  <si>
    <t>電子媒体</t>
    <phoneticPr fontId="3"/>
  </si>
  <si>
    <t>CD</t>
  </si>
  <si>
    <t>カセットテープ</t>
    <phoneticPr fontId="3"/>
  </si>
  <si>
    <t>音響</t>
  </si>
  <si>
    <t>DVD</t>
  </si>
  <si>
    <t>ビデオテープ</t>
    <phoneticPr fontId="3"/>
  </si>
  <si>
    <t>映像</t>
  </si>
  <si>
    <t>所蔵点数</t>
  </si>
  <si>
    <t>30年度
受入点数</t>
    <phoneticPr fontId="3"/>
  </si>
  <si>
    <t>平成3１年3月31日現在</t>
    <phoneticPr fontId="3"/>
  </si>
  <si>
    <t>(p.8)音響・映像資料等</t>
    <phoneticPr fontId="3"/>
  </si>
  <si>
    <t>府域公共図書館以外</t>
  </si>
  <si>
    <t>高等学校図書館</t>
  </si>
  <si>
    <t>市町村読書会</t>
  </si>
  <si>
    <t>協力貸出</t>
  </si>
  <si>
    <t>月平均</t>
    <phoneticPr fontId="3"/>
  </si>
  <si>
    <t>合計</t>
    <phoneticPr fontId="3"/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</si>
  <si>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</si>
  <si>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</si>
  <si>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</si>
  <si>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</si>
  <si>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</si>
  <si>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</si>
  <si>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</si>
  <si>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</si>
  <si>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</si>
  <si>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</si>
  <si>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</si>
  <si>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</si>
  <si>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(p.13)協力貸出（冊数）</t>
    <phoneticPr fontId="3"/>
  </si>
  <si>
    <t>冊数</t>
  </si>
  <si>
    <t>月平均</t>
  </si>
  <si>
    <t>合 計</t>
  </si>
  <si>
    <t>(p.13)他館からの資料借受（冊数）</t>
    <phoneticPr fontId="3"/>
  </si>
  <si>
    <t>中之島→中央</t>
  </si>
  <si>
    <t>中央→中之島</t>
  </si>
  <si>
    <t>(p.13)シャトル便による搬送（冊数）</t>
    <phoneticPr fontId="3"/>
  </si>
  <si>
    <t>FAX</t>
  </si>
  <si>
    <t>公共図書館</t>
  </si>
  <si>
    <t>WEB</t>
  </si>
  <si>
    <t>府域</t>
  </si>
  <si>
    <t>(p.13)他館からのレファレンス（件数）</t>
    <rPh sb="6" eb="8">
      <t>タカン</t>
    </rPh>
    <phoneticPr fontId="3"/>
  </si>
  <si>
    <t>展示用セット　　　　　　</t>
    <phoneticPr fontId="3"/>
  </si>
  <si>
    <t>アジア絵本貸出セット　　</t>
    <phoneticPr fontId="3"/>
  </si>
  <si>
    <t>特別貸出用図書セット　　</t>
    <phoneticPr fontId="3"/>
  </si>
  <si>
    <r>
      <t>貸出冊数計</t>
    </r>
    <r>
      <rPr>
        <sz val="10.5"/>
        <color rgb="FF000000"/>
        <rFont val="Century"/>
        <family val="1"/>
      </rPr>
      <t/>
    </r>
    <phoneticPr fontId="3"/>
  </si>
  <si>
    <t>貸出セット数計</t>
    <phoneticPr fontId="3"/>
  </si>
  <si>
    <t>貸出団体数(延べ)</t>
    <phoneticPr fontId="3"/>
  </si>
  <si>
    <t>(p.13)貸出セット</t>
    <rPh sb="6" eb="8">
      <t>カシダシ</t>
    </rPh>
    <phoneticPr fontId="3"/>
  </si>
  <si>
    <t>＊ 人口比とは、人口千人当たりの貸出冊数</t>
  </si>
  <si>
    <t>計</t>
    <rPh sb="0" eb="1">
      <t>ケイ</t>
    </rPh>
    <phoneticPr fontId="3"/>
  </si>
  <si>
    <t>岬町</t>
  </si>
  <si>
    <t>阪南市</t>
  </si>
  <si>
    <t>泉南市</t>
  </si>
  <si>
    <t>田尻町</t>
  </si>
  <si>
    <t>泉佐野市</t>
  </si>
  <si>
    <t>熊取町</t>
  </si>
  <si>
    <t>貝塚市</t>
  </si>
  <si>
    <t>岸和田市</t>
  </si>
  <si>
    <t>和泉市</t>
  </si>
  <si>
    <t>忠岡町</t>
  </si>
  <si>
    <t>泉大津市</t>
  </si>
  <si>
    <t>高石市</t>
  </si>
  <si>
    <t>堺市</t>
  </si>
  <si>
    <t>千早赤阪村</t>
  </si>
  <si>
    <t>河南町</t>
  </si>
  <si>
    <t>太子町</t>
  </si>
  <si>
    <t>河内長野市</t>
  </si>
  <si>
    <t>富田林市</t>
  </si>
  <si>
    <t>大阪狭山市</t>
  </si>
  <si>
    <t>羽曳野市</t>
  </si>
  <si>
    <t>松原市</t>
  </si>
  <si>
    <t>藤井寺市</t>
  </si>
  <si>
    <t>大阪市</t>
  </si>
  <si>
    <t>柏原市</t>
  </si>
  <si>
    <t>八尾市</t>
  </si>
  <si>
    <t>東大阪市</t>
  </si>
  <si>
    <t>大東市</t>
  </si>
  <si>
    <t>四條畷市</t>
  </si>
  <si>
    <t>門真市</t>
  </si>
  <si>
    <t>守口市</t>
  </si>
  <si>
    <t>寝屋川市</t>
  </si>
  <si>
    <t>交野市</t>
  </si>
  <si>
    <t>枚方市</t>
  </si>
  <si>
    <t>吹田市</t>
  </si>
  <si>
    <t>摂津市</t>
  </si>
  <si>
    <t>茨木市</t>
  </si>
  <si>
    <t>高槻市</t>
  </si>
  <si>
    <t>島本町</t>
  </si>
  <si>
    <t>豊中市</t>
  </si>
  <si>
    <t>池田市</t>
  </si>
  <si>
    <t>箕面市</t>
  </si>
  <si>
    <t>豊能町</t>
  </si>
  <si>
    <t>能勢町</t>
  </si>
  <si>
    <t>人口比</t>
  </si>
  <si>
    <t>貸出冊数</t>
  </si>
  <si>
    <t>自治体名</t>
  </si>
  <si>
    <t>(p.13)自治体別貸出冊数</t>
    <phoneticPr fontId="3"/>
  </si>
  <si>
    <t>朗読実施回数</t>
  </si>
  <si>
    <t>朗読実施時間数</t>
  </si>
  <si>
    <t>延べ利用者数</t>
  </si>
  <si>
    <t>(p.14)対面朗読サービス</t>
    <phoneticPr fontId="3"/>
  </si>
  <si>
    <t>郵送貸出冊数</t>
  </si>
  <si>
    <t>郵送貸出件数</t>
    <phoneticPr fontId="3"/>
  </si>
  <si>
    <t>(p.14)身体障がい者向け郵送貸出</t>
    <phoneticPr fontId="3"/>
  </si>
  <si>
    <t>巻数</t>
  </si>
  <si>
    <t>タイトル数</t>
  </si>
  <si>
    <t>借受貸出</t>
  </si>
  <si>
    <t>個人貸出</t>
  </si>
  <si>
    <t>※ 協力貸出とは機関・団体等への貸出</t>
    <phoneticPr fontId="3"/>
  </si>
  <si>
    <t>(p.14)録音図書等の貸出</t>
    <phoneticPr fontId="3"/>
  </si>
  <si>
    <t>＊ 数値は国立国会図書館からの提供データによる。平成26年1月24日よりサービス参加。平成31年3月末時点でのデータ提供総数は424件。</t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ヘイセイ</t>
    </rPh>
    <rPh sb="47" eb="48">
      <t>ネン</t>
    </rPh>
    <rPh sb="49" eb="51">
      <t>ガツマツ</t>
    </rPh>
    <rPh sb="51" eb="53">
      <t>ジテン</t>
    </rPh>
    <rPh sb="58" eb="60">
      <t>テイキョウ</t>
    </rPh>
    <rPh sb="60" eb="62">
      <t>ソウスウ</t>
    </rPh>
    <rPh sb="66" eb="67">
      <t>ケン</t>
    </rPh>
    <phoneticPr fontId="3"/>
  </si>
  <si>
    <t>当館提供コンテンツの利用状況</t>
    <rPh sb="2" eb="4">
      <t>テイキョウ</t>
    </rPh>
    <phoneticPr fontId="3"/>
  </si>
  <si>
    <t>データ提供数（追加）</t>
    <phoneticPr fontId="3"/>
  </si>
  <si>
    <t>(p.14)国立国会図書館視覚障害者等用データ送信サービスへのデータ提供及び利用状況</t>
    <phoneticPr fontId="3"/>
  </si>
  <si>
    <t>合計時間数</t>
  </si>
  <si>
    <t>利用時間数</t>
  </si>
  <si>
    <t>指導時間数</t>
  </si>
  <si>
    <t>(p.14)利用者支援パソコンの利用</t>
    <phoneticPr fontId="3"/>
  </si>
  <si>
    <t>一日平均</t>
  </si>
  <si>
    <t>入室者数</t>
  </si>
  <si>
    <t>※蔵書点検により、5月は4日間の閉室期間あり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3"/>
  </si>
  <si>
    <t>(p.15)こども資料室入室者数</t>
    <phoneticPr fontId="3"/>
  </si>
  <si>
    <t>小学校</t>
  </si>
  <si>
    <t>幼稚園</t>
  </si>
  <si>
    <t>保育所</t>
  </si>
  <si>
    <t>人数</t>
  </si>
  <si>
    <t>件数</t>
  </si>
  <si>
    <t>(p.15)こども資料室見学・調べ学習などの参加人数</t>
    <phoneticPr fontId="3"/>
  </si>
  <si>
    <t>＊ 蔵書点検により、6月は3日間の閉室期間あり。</t>
    <phoneticPr fontId="3"/>
  </si>
  <si>
    <t>入館者数</t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</si>
  <si>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3"/>
  </si>
  <si>
    <t>一日平均</t>
    <phoneticPr fontId="3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</si>
  <si>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3"/>
  </si>
  <si>
    <t>※12月28日～1月4日はシステム更新、1月20日・21日は法定点検、その他保守による利用不可の時間あり</t>
    <phoneticPr fontId="3"/>
  </si>
  <si>
    <t>携帯</t>
  </si>
  <si>
    <t>(p.16)国際児童文学館　Web-OPAC検索回数</t>
    <phoneticPr fontId="3"/>
  </si>
  <si>
    <t xml:space="preserve">その他ポスター・チラシ等（登録外）     </t>
  </si>
  <si>
    <t>総計</t>
  </si>
  <si>
    <t>ＡＶ資料</t>
  </si>
  <si>
    <t>外国語</t>
  </si>
  <si>
    <t>一般</t>
  </si>
  <si>
    <t>マンガ</t>
  </si>
  <si>
    <t>児童</t>
  </si>
  <si>
    <t>日本語</t>
  </si>
  <si>
    <t>定期刊行物</t>
    <rPh sb="0" eb="2">
      <t>テイキ</t>
    </rPh>
    <rPh sb="2" eb="5">
      <t>カンコウブツ</t>
    </rPh>
    <phoneticPr fontId="3"/>
  </si>
  <si>
    <t>図書</t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</si>
  <si>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3"/>
  </si>
  <si>
    <t>平成30年度受入点数</t>
    <phoneticPr fontId="3"/>
  </si>
  <si>
    <t>(p.17)国際児童文学館　平成30年度受入統計</t>
    <phoneticPr fontId="3"/>
  </si>
  <si>
    <t>13,558点</t>
    <phoneticPr fontId="3"/>
  </si>
  <si>
    <t>7163点</t>
    <rPh sb="4" eb="5">
      <t>テン</t>
    </rPh>
    <phoneticPr fontId="3"/>
  </si>
  <si>
    <t>寄贈</t>
  </si>
  <si>
    <t xml:space="preserve"> 6,395点</t>
    <phoneticPr fontId="3"/>
  </si>
  <si>
    <t>購入</t>
  </si>
  <si>
    <t>％</t>
    <phoneticPr fontId="3"/>
  </si>
  <si>
    <t>点数</t>
    <rPh sb="0" eb="2">
      <t>テンスウ</t>
    </rPh>
    <phoneticPr fontId="3"/>
  </si>
  <si>
    <t>(p.17)国際児童文学館平成30年度受入点数における購入・寄贈の割合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ヘイセイ</t>
    </rPh>
    <rPh sb="17" eb="19">
      <t>ネンド</t>
    </rPh>
    <rPh sb="19" eb="21">
      <t>ウケイレ</t>
    </rPh>
    <rPh sb="21" eb="23">
      <t>テンスウ</t>
    </rPh>
    <rPh sb="27" eb="29">
      <t>コウニュウ</t>
    </rPh>
    <rPh sb="30" eb="32">
      <t>キソウ</t>
    </rPh>
    <rPh sb="33" eb="35">
      <t>ワリアイ</t>
    </rPh>
    <phoneticPr fontId="3"/>
  </si>
  <si>
    <t>書庫探検ツアー
（秋だから...図書館へ行こうDAY）</t>
    <rPh sb="9" eb="10">
      <t>アキ</t>
    </rPh>
    <phoneticPr fontId="3"/>
  </si>
  <si>
    <t>夕暮れの図書館見学
（春だから...図書館へ行こうDAY）</t>
    <rPh sb="0" eb="2">
      <t>ユウグ</t>
    </rPh>
    <rPh sb="4" eb="7">
      <t>トショカン</t>
    </rPh>
    <rPh sb="7" eb="9">
      <t>ケンガク</t>
    </rPh>
    <rPh sb="11" eb="12">
      <t>ハル</t>
    </rPh>
    <rPh sb="18" eb="21">
      <t>トショカン</t>
    </rPh>
    <rPh sb="22" eb="23">
      <t>イ</t>
    </rPh>
    <phoneticPr fontId="3"/>
  </si>
  <si>
    <t>参加
人数</t>
    <rPh sb="0" eb="2">
      <t>サンカ</t>
    </rPh>
    <rPh sb="3" eb="5">
      <t>ニンズウ</t>
    </rPh>
    <phoneticPr fontId="3"/>
  </si>
  <si>
    <t>イベント名</t>
    <rPh sb="4" eb="5">
      <t>メイ</t>
    </rPh>
    <phoneticPr fontId="3"/>
  </si>
  <si>
    <t>開催日</t>
    <rPh sb="0" eb="3">
      <t>カイサイビ</t>
    </rPh>
    <phoneticPr fontId="3"/>
  </si>
  <si>
    <t>参加人数</t>
  </si>
  <si>
    <t xml:space="preserve"> </t>
  </si>
  <si>
    <t>(p.29)地下書庫見学ツアー</t>
    <phoneticPr fontId="3"/>
  </si>
  <si>
    <t>学校生徒</t>
  </si>
  <si>
    <t>行政機関</t>
  </si>
  <si>
    <t>図書館関係</t>
  </si>
  <si>
    <t>人数</t>
    <rPh sb="0" eb="2">
      <t>ニンズウ</t>
    </rPh>
    <phoneticPr fontId="3"/>
  </si>
  <si>
    <t>件数</t>
    <rPh sb="0" eb="2">
      <t>ケンスウ</t>
    </rPh>
    <phoneticPr fontId="3"/>
  </si>
  <si>
    <t>海外</t>
  </si>
  <si>
    <t>国内</t>
  </si>
  <si>
    <t>(p.29)見学視察</t>
    <phoneticPr fontId="3"/>
  </si>
  <si>
    <t>一日平均</t>
    <rPh sb="0" eb="2">
      <t>イチニチ</t>
    </rPh>
    <rPh sb="2" eb="4">
      <t>ヘイキン</t>
    </rPh>
    <phoneticPr fontId="3"/>
  </si>
  <si>
    <t>入館者数
(両館合計)</t>
    <rPh sb="6" eb="8">
      <t>リョウカン</t>
    </rPh>
    <rPh sb="8" eb="10">
      <t>ゴウケイ</t>
    </rPh>
    <phoneticPr fontId="3"/>
  </si>
  <si>
    <t>入館者数
(児童文学館)</t>
    <rPh sb="6" eb="8">
      <t>ジドウ</t>
    </rPh>
    <rPh sb="8" eb="10">
      <t>ブンガク</t>
    </rPh>
    <rPh sb="10" eb="11">
      <t>カン</t>
    </rPh>
    <phoneticPr fontId="3"/>
  </si>
  <si>
    <t>入館者数
(中央図書館)</t>
    <rPh sb="6" eb="8">
      <t>チュウオウ</t>
    </rPh>
    <rPh sb="8" eb="11">
      <t>トショカン</t>
    </rPh>
    <phoneticPr fontId="3"/>
  </si>
  <si>
    <t>開館日数</t>
  </si>
  <si>
    <t>(p.30)開館日数・入館者</t>
    <phoneticPr fontId="3"/>
  </si>
  <si>
    <t>更新</t>
  </si>
  <si>
    <t>新規</t>
  </si>
  <si>
    <t>※ 児童は小学生以下</t>
    <phoneticPr fontId="3"/>
  </si>
  <si>
    <t>(p.30)利用者登録　</t>
    <phoneticPr fontId="3"/>
  </si>
  <si>
    <t>滋賀県</t>
  </si>
  <si>
    <t>和歌山県</t>
  </si>
  <si>
    <t>奈良県</t>
  </si>
  <si>
    <t>兵庫県</t>
  </si>
  <si>
    <t>京都府</t>
  </si>
  <si>
    <t>泉南</t>
  </si>
  <si>
    <t>泉北</t>
  </si>
  <si>
    <t>南河内</t>
  </si>
  <si>
    <t>東大阪</t>
  </si>
  <si>
    <t>中河内</t>
  </si>
  <si>
    <t>北河内</t>
  </si>
  <si>
    <t>三島</t>
  </si>
  <si>
    <t>豊能</t>
  </si>
  <si>
    <t>％</t>
    <phoneticPr fontId="3"/>
  </si>
  <si>
    <t>登録者数</t>
  </si>
  <si>
    <t>地域</t>
  </si>
  <si>
    <t>（地域別）</t>
  </si>
  <si>
    <t>70歳以上</t>
    <phoneticPr fontId="3"/>
  </si>
  <si>
    <t>60～69歳</t>
    <phoneticPr fontId="3"/>
  </si>
  <si>
    <t>50～59歳</t>
    <phoneticPr fontId="3"/>
  </si>
  <si>
    <t>40～49歳</t>
    <phoneticPr fontId="3"/>
  </si>
  <si>
    <t>30～39歳</t>
    <phoneticPr fontId="3"/>
  </si>
  <si>
    <t>23～29歳</t>
    <phoneticPr fontId="3"/>
  </si>
  <si>
    <t>19～22歳</t>
    <phoneticPr fontId="3"/>
  </si>
  <si>
    <t>16～18歳</t>
    <phoneticPr fontId="3"/>
  </si>
  <si>
    <t>13～15歳</t>
    <phoneticPr fontId="3"/>
  </si>
  <si>
    <t>10～12歳</t>
    <phoneticPr fontId="3"/>
  </si>
  <si>
    <t>7～9歳</t>
    <phoneticPr fontId="3"/>
  </si>
  <si>
    <t>6歳以下</t>
    <rPh sb="1" eb="2">
      <t>サイ</t>
    </rPh>
    <phoneticPr fontId="3"/>
  </si>
  <si>
    <t>（年齢別）</t>
  </si>
  <si>
    <r>
      <t>※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中之島図書館と共通データ</t>
    </r>
  </si>
  <si>
    <t>平成31年3月31日現在</t>
    <phoneticPr fontId="3"/>
  </si>
  <si>
    <r>
      <t>(p.30)</t>
    </r>
    <r>
      <rPr>
        <b/>
        <sz val="14"/>
        <color rgb="FF000000"/>
        <rFont val="游ゴシック Light"/>
        <family val="3"/>
        <charset val="128"/>
        <scheme val="major"/>
      </rPr>
      <t>有効登録者の内訳</t>
    </r>
    <phoneticPr fontId="3"/>
  </si>
  <si>
    <t>書庫出納
（両館合計）</t>
    <rPh sb="6" eb="8">
      <t>リョウカン</t>
    </rPh>
    <rPh sb="8" eb="10">
      <t>ゴウケイ</t>
    </rPh>
    <phoneticPr fontId="3"/>
  </si>
  <si>
    <t>書庫出納
(児童文学館)</t>
    <rPh sb="6" eb="8">
      <t>ジドウ</t>
    </rPh>
    <rPh sb="8" eb="10">
      <t>ブンガク</t>
    </rPh>
    <rPh sb="10" eb="11">
      <t>カン</t>
    </rPh>
    <phoneticPr fontId="3"/>
  </si>
  <si>
    <t>書庫出納
(中央図書館)</t>
    <rPh sb="6" eb="8">
      <t>チュウオウ</t>
    </rPh>
    <rPh sb="8" eb="11">
      <t>トショカン</t>
    </rPh>
    <phoneticPr fontId="3"/>
  </si>
  <si>
    <t>※ 児童は小学生以下</t>
    <phoneticPr fontId="3"/>
  </si>
  <si>
    <t>(p.30)個人貸出・書庫出納冊数　</t>
    <phoneticPr fontId="3"/>
  </si>
  <si>
    <t>※ 協力貸出、高等学校図書館、府域市町村読書会への貸出、府外図書館等への貸出の合計</t>
    <phoneticPr fontId="3"/>
  </si>
  <si>
    <t>(p.30)団体貸出</t>
    <phoneticPr fontId="3"/>
  </si>
  <si>
    <t>内児文館枚数</t>
  </si>
  <si>
    <t>総枚数</t>
  </si>
  <si>
    <t>WEB申込件数</t>
    <phoneticPr fontId="3"/>
  </si>
  <si>
    <t>郵送申込件数</t>
  </si>
  <si>
    <t>※ 総枚数は，館内複写の枚数と郵送・WEB申込枚数の総計</t>
    <phoneticPr fontId="3"/>
  </si>
  <si>
    <r>
      <t>(p.30)複写</t>
    </r>
    <r>
      <rPr>
        <sz val="8.5"/>
        <color rgb="FF000000"/>
        <rFont val="ＭＳ 明朝"/>
        <family val="1"/>
        <charset val="128"/>
      </rPr>
      <t/>
    </r>
    <phoneticPr fontId="3"/>
  </si>
  <si>
    <t>新規貸出登録グループ数</t>
    <phoneticPr fontId="3"/>
  </si>
  <si>
    <t>全申込件数</t>
  </si>
  <si>
    <t>複写</t>
  </si>
  <si>
    <t>貸出</t>
  </si>
  <si>
    <t>レファレンス</t>
  </si>
  <si>
    <t>サービス種別</t>
    <rPh sb="4" eb="6">
      <t>シュベツ</t>
    </rPh>
    <phoneticPr fontId="3"/>
  </si>
  <si>
    <t>(p.30)政策立案支援サービス</t>
    <phoneticPr fontId="3"/>
  </si>
  <si>
    <t>*</t>
  </si>
  <si>
    <t>文書</t>
  </si>
  <si>
    <t>WEB</t>
    <phoneticPr fontId="3"/>
  </si>
  <si>
    <t>電話</t>
  </si>
  <si>
    <t>口頭</t>
  </si>
  <si>
    <t>※「文書」は、郵送、FAXの合計。文書は開館日数、WEBは365日がそれぞれ母数となるため、合計の一日平均は算出せず。</t>
    <rPh sb="17" eb="19">
      <t>ブンショ</t>
    </rPh>
    <phoneticPr fontId="3"/>
  </si>
  <si>
    <r>
      <t>(p.31)個人レファレンス件数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3"/>
  </si>
  <si>
    <t>※</t>
    <phoneticPr fontId="3"/>
  </si>
  <si>
    <t>館内</t>
  </si>
  <si>
    <t>ＯＰＡＣ</t>
    <phoneticPr fontId="3"/>
  </si>
  <si>
    <t>窓口</t>
  </si>
  <si>
    <t>※ 窓口・OPAC（館内）は開館日数、WEBは365日がそれぞれ母数となるため、合計の一日平均は算出せず。</t>
    <phoneticPr fontId="3"/>
  </si>
  <si>
    <t>(p.31)予約件数</t>
    <phoneticPr fontId="3"/>
  </si>
  <si>
    <t>※1　静的ページ（htmlなど）のアクセス数</t>
    <phoneticPr fontId="3"/>
  </si>
  <si>
    <t>おおさかeコレクション</t>
  </si>
  <si>
    <t>横断</t>
    <phoneticPr fontId="3"/>
  </si>
  <si>
    <t>携帯(児童文学館）</t>
    <rPh sb="3" eb="5">
      <t>ジドウ</t>
    </rPh>
    <rPh sb="5" eb="7">
      <t>ブンガク</t>
    </rPh>
    <rPh sb="7" eb="8">
      <t>カン</t>
    </rPh>
    <phoneticPr fontId="3"/>
  </si>
  <si>
    <t>WEB（児童文学館）</t>
    <rPh sb="4" eb="6">
      <t>ジドウ</t>
    </rPh>
    <rPh sb="6" eb="8">
      <t>ブンガク</t>
    </rPh>
    <rPh sb="8" eb="9">
      <t>カン</t>
    </rPh>
    <phoneticPr fontId="3"/>
  </si>
  <si>
    <t>全ページ※１</t>
    <phoneticPr fontId="3"/>
  </si>
  <si>
    <t>トップ</t>
  </si>
  <si>
    <t>※ 中之島図書館と共通データ／12月28日～1月4日はシステム更新、1月20日・21日は法定点検、その他保守による利用不可の時間あり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23" eb="24">
      <t>ガツ</t>
    </rPh>
    <rPh sb="25" eb="26">
      <t>ニチ</t>
    </rPh>
    <rPh sb="31" eb="33">
      <t>コウシン</t>
    </rPh>
    <rPh sb="35" eb="36">
      <t>ガツ</t>
    </rPh>
    <rPh sb="38" eb="39">
      <t>ニチ</t>
    </rPh>
    <rPh sb="42" eb="43">
      <t>ニチ</t>
    </rPh>
    <rPh sb="51" eb="52">
      <t>タ</t>
    </rPh>
    <phoneticPr fontId="3"/>
  </si>
  <si>
    <r>
      <t>(p.31)ホームページアクセス状況</t>
    </r>
    <r>
      <rPr>
        <sz val="8.5"/>
        <color rgb="FF000000"/>
        <rFont val="ＭＳ 明朝"/>
        <family val="1"/>
        <charset val="128"/>
      </rPr>
      <t/>
    </r>
    <phoneticPr fontId="3"/>
  </si>
  <si>
    <t>※ 中之島図書館と共通データ／12月28日～1月4日はシステム更新、1月20日・21日は法定点検、その他保守による利用不可の時間あり</t>
    <rPh sb="42" eb="43">
      <t>ニチ</t>
    </rPh>
    <phoneticPr fontId="3"/>
  </si>
  <si>
    <t>(p.31)「利用者のページ」アクセス数</t>
    <phoneticPr fontId="3"/>
  </si>
  <si>
    <t>Online</t>
  </si>
  <si>
    <t>(p.31)データベース利用件数</t>
    <phoneticPr fontId="3"/>
  </si>
  <si>
    <t>*12月までは利用件数、1月からはのべ利用者数</t>
    <rPh sb="3" eb="4">
      <t>ガツ</t>
    </rPh>
    <rPh sb="7" eb="9">
      <t>リヨウ</t>
    </rPh>
    <rPh sb="9" eb="11">
      <t>ケンスウ</t>
    </rPh>
    <rPh sb="13" eb="14">
      <t>ガツ</t>
    </rPh>
    <rPh sb="19" eb="21">
      <t>リヨウ</t>
    </rPh>
    <rPh sb="21" eb="22">
      <t>シャ</t>
    </rPh>
    <rPh sb="22" eb="23">
      <t>スウ</t>
    </rPh>
    <phoneticPr fontId="3"/>
  </si>
  <si>
    <t>(p.31)無線LAN利用</t>
    <phoneticPr fontId="3"/>
  </si>
  <si>
    <t>総利用人数</t>
  </si>
  <si>
    <t>合計（人数）</t>
  </si>
  <si>
    <t>合計（回数）</t>
  </si>
  <si>
    <t>生涯学習等</t>
    <rPh sb="0" eb="2">
      <t>ショウガイ</t>
    </rPh>
    <rPh sb="2" eb="4">
      <t>ガクシュウ</t>
    </rPh>
    <phoneticPr fontId="3"/>
  </si>
  <si>
    <t>講座・研修等</t>
  </si>
  <si>
    <t>会議室</t>
    <phoneticPr fontId="3"/>
  </si>
  <si>
    <t>音楽会・演劇等</t>
  </si>
  <si>
    <t>講演等</t>
  </si>
  <si>
    <t>(p.31)ホール・会議室の利用</t>
    <phoneticPr fontId="3"/>
  </si>
  <si>
    <t>(「大阪府毎月推計人口 平成30年10月1日現在(月報)」による）</t>
    <rPh sb="5" eb="7">
      <t>マイツキ</t>
    </rPh>
    <rPh sb="21" eb="22">
      <t>ヒ</t>
    </rPh>
    <rPh sb="25" eb="27">
      <t>ゲッポウ</t>
    </rPh>
    <phoneticPr fontId="3"/>
  </si>
  <si>
    <t>検索</t>
    <rPh sb="0" eb="2">
      <t>ケンサク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</si>
</sst>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.00000_ "/>
    <numFmt numFmtId="178" formatCode="#,##0_);[Red]\(#,##0\)"/>
    <numFmt numFmtId="179" formatCode="0_ "/>
    <numFmt numFmtId="180" formatCode="0.0"/>
    <numFmt numFmtId="181" formatCode="#,##0_ "/>
    <numFmt numFmtId="182" formatCode="0_);[Red]\(0\)"/>
  </numFmts>
  <fonts count="50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 Light"/>
      <family val="3"/>
      <charset val="128"/>
      <scheme val="maj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2"/>
      <charset val="128"/>
      <scheme val="minor"/>
    </font>
    <font>
      <b/>
      <sz val="18"/>
      <color rgb="FF000000"/>
      <name val="游ゴシック Light"/>
      <family val="3"/>
      <charset val="128"/>
      <scheme val="major"/>
    </font>
    <font>
      <b/>
      <sz val="10"/>
      <color rgb="FF00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b/>
      <sz val="14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rgb="FF000000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Century"/>
      <family val="1"/>
    </font>
    <font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游ゴシック Light"/>
      <family val="3"/>
      <charset val="128"/>
      <scheme val="major"/>
    </font>
    <font>
      <sz val="9"/>
      <color theme="1"/>
      <name val="游ゴシック Light"/>
      <family val="3"/>
      <charset val="128"/>
      <scheme val="major"/>
    </font>
    <font>
      <sz val="10.5"/>
      <color theme="1"/>
      <name val="游ゴシック Light"/>
      <family val="3"/>
      <charset val="128"/>
      <scheme val="major"/>
    </font>
    <font>
      <sz val="14"/>
      <color theme="1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  <font>
      <b/>
      <sz val="16"/>
      <color rgb="FF000000"/>
      <name val="游ゴシック Light"/>
      <family val="3"/>
      <charset val="128"/>
      <scheme val="maj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6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  <font>
      <sz val="11"/>
      <color rgb="FF0070C0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8.5"/>
      <name val="游ゴシック Light"/>
      <family val="3"/>
      <charset val="128"/>
      <scheme val="major"/>
    </font>
    <font>
      <sz val="9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游ゴシック Light"/>
      <family val="2"/>
      <charset val="128"/>
      <scheme val="major"/>
    </font>
    <font>
      <sz val="10"/>
      <name val="游ゴシック"/>
      <family val="2"/>
      <charset val="128"/>
      <scheme val="minor"/>
    </font>
    <font>
      <sz val="11"/>
      <color rgb="FFFF0000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67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justify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justify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justify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3" fontId="10" fillId="0" borderId="18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24" xfId="0" applyNumberFormat="1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3" fontId="5" fillId="0" borderId="24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16" xfId="0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9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0" xfId="0" applyFont="1" applyFill="1">
      <alignment vertical="center"/>
    </xf>
    <xf numFmtId="176" fontId="15" fillId="0" borderId="11" xfId="0" applyNumberFormat="1" applyFont="1" applyFill="1" applyBorder="1" applyAlignment="1">
      <alignment horizontal="right" vertical="center" wrapText="1"/>
    </xf>
    <xf numFmtId="176" fontId="17" fillId="0" borderId="11" xfId="0" applyNumberFormat="1" applyFont="1" applyFill="1" applyBorder="1" applyAlignment="1">
      <alignment horizontal="right" vertical="center" wrapText="1"/>
    </xf>
    <xf numFmtId="3" fontId="16" fillId="0" borderId="24" xfId="0" applyNumberFormat="1" applyFont="1" applyFill="1" applyBorder="1" applyAlignment="1">
      <alignment horizontal="right" vertical="center" wrapText="1"/>
    </xf>
    <xf numFmtId="3" fontId="16" fillId="0" borderId="28" xfId="0" applyNumberFormat="1" applyFont="1" applyFill="1" applyBorder="1" applyAlignment="1">
      <alignment horizontal="right" vertical="center" wrapText="1"/>
    </xf>
    <xf numFmtId="3" fontId="16" fillId="0" borderId="25" xfId="0" applyNumberFormat="1" applyFont="1" applyFill="1" applyBorder="1" applyAlignment="1">
      <alignment horizontal="right" vertical="center" wrapText="1"/>
    </xf>
    <xf numFmtId="176" fontId="16" fillId="0" borderId="11" xfId="0" applyNumberFormat="1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justify" vertical="center" wrapText="1"/>
    </xf>
    <xf numFmtId="176" fontId="16" fillId="0" borderId="6" xfId="0" applyNumberFormat="1" applyFont="1" applyFill="1" applyBorder="1" applyAlignment="1">
      <alignment horizontal="right" vertical="center" wrapText="1"/>
    </xf>
    <xf numFmtId="3" fontId="16" fillId="0" borderId="12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horizontal="right" vertical="center" wrapText="1"/>
    </xf>
    <xf numFmtId="3" fontId="16" fillId="0" borderId="14" xfId="0" applyNumberFormat="1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justify" vertical="center" wrapText="1"/>
    </xf>
    <xf numFmtId="3" fontId="16" fillId="0" borderId="15" xfId="0" applyNumberFormat="1" applyFont="1" applyFill="1" applyBorder="1" applyAlignment="1">
      <alignment horizontal="right" vertical="center" wrapText="1"/>
    </xf>
    <xf numFmtId="3" fontId="16" fillId="0" borderId="16" xfId="0" applyNumberFormat="1" applyFont="1" applyFill="1" applyBorder="1" applyAlignment="1">
      <alignment horizontal="right" vertical="center" wrapText="1"/>
    </xf>
    <xf numFmtId="3" fontId="16" fillId="0" borderId="17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justify" vertical="center" wrapText="1"/>
    </xf>
    <xf numFmtId="176" fontId="16" fillId="0" borderId="4" xfId="0" applyNumberFormat="1" applyFont="1" applyFill="1" applyBorder="1" applyAlignment="1">
      <alignment horizontal="right" vertical="center" wrapText="1"/>
    </xf>
    <xf numFmtId="3" fontId="16" fillId="0" borderId="21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Fill="1" applyBorder="1" applyAlignment="1">
      <alignment horizontal="right" vertical="center" wrapText="1"/>
    </xf>
    <xf numFmtId="3" fontId="16" fillId="0" borderId="27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0" fillId="0" borderId="0" xfId="0" applyNumberFormat="1" applyFont="1" applyAlignment="1"/>
    <xf numFmtId="176" fontId="16" fillId="0" borderId="10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Fill="1" applyBorder="1" applyAlignment="1">
      <alignment horizontal="right" vertical="center" wrapText="1"/>
    </xf>
    <xf numFmtId="0" fontId="10" fillId="0" borderId="38" xfId="0" applyFont="1" applyFill="1" applyBorder="1" applyAlignment="1">
      <alignment horizontal="justify" vertical="center" wrapText="1"/>
    </xf>
    <xf numFmtId="3" fontId="0" fillId="0" borderId="0" xfId="0" applyNumberFormat="1" applyFont="1" applyAlignment="1"/>
    <xf numFmtId="10" fontId="4" fillId="0" borderId="0" xfId="0" applyNumberFormat="1" applyFont="1" applyFill="1">
      <alignment vertical="center"/>
    </xf>
    <xf numFmtId="0" fontId="10" fillId="0" borderId="39" xfId="0" applyFont="1" applyFill="1" applyBorder="1" applyAlignment="1">
      <alignment horizontal="justify" vertical="center" wrapText="1"/>
    </xf>
    <xf numFmtId="177" fontId="4" fillId="0" borderId="0" xfId="0" applyNumberFormat="1" applyFont="1">
      <alignment vertical="center"/>
    </xf>
    <xf numFmtId="0" fontId="10" fillId="0" borderId="23" xfId="0" applyFont="1" applyFill="1" applyBorder="1" applyAlignment="1">
      <alignment horizontal="justify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25" xfId="0" applyNumberFormat="1" applyFont="1" applyBorder="1" applyAlignment="1">
      <alignment horizontal="right" vertical="center" wrapText="1"/>
    </xf>
    <xf numFmtId="0" fontId="10" fillId="0" borderId="35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0" fontId="10" fillId="0" borderId="38" xfId="0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right" vertical="center" wrapText="1"/>
    </xf>
    <xf numFmtId="3" fontId="16" fillId="0" borderId="21" xfId="0" applyNumberFormat="1" applyFont="1" applyBorder="1" applyAlignment="1">
      <alignment horizontal="right" vertical="center" wrapText="1"/>
    </xf>
    <xf numFmtId="3" fontId="16" fillId="0" borderId="27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justify" vertical="center" wrapText="1"/>
    </xf>
    <xf numFmtId="0" fontId="1" fillId="0" borderId="0" xfId="0" applyFont="1">
      <alignment vertical="center"/>
    </xf>
    <xf numFmtId="9" fontId="16" fillId="0" borderId="24" xfId="0" applyNumberFormat="1" applyFont="1" applyBorder="1" applyAlignment="1">
      <alignment horizontal="right" vertical="center" wrapText="1"/>
    </xf>
    <xf numFmtId="176" fontId="16" fillId="0" borderId="12" xfId="0" applyNumberFormat="1" applyFont="1" applyBorder="1" applyAlignment="1">
      <alignment horizontal="right" vertical="center" wrapText="1"/>
    </xf>
    <xf numFmtId="0" fontId="10" fillId="0" borderId="47" xfId="0" applyFont="1" applyBorder="1" applyAlignment="1">
      <alignment horizontal="center" vertical="center" wrapText="1"/>
    </xf>
    <xf numFmtId="176" fontId="16" fillId="0" borderId="15" xfId="0" applyNumberFormat="1" applyFont="1" applyBorder="1" applyAlignment="1">
      <alignment horizontal="right" vertical="center" wrapText="1"/>
    </xf>
    <xf numFmtId="3" fontId="16" fillId="0" borderId="17" xfId="0" applyNumberFormat="1" applyFont="1" applyBorder="1" applyAlignment="1">
      <alignment horizontal="right" vertical="center" wrapText="1"/>
    </xf>
    <xf numFmtId="0" fontId="10" fillId="0" borderId="39" xfId="0" applyFont="1" applyBorder="1" applyAlignment="1">
      <alignment horizontal="center" vertical="center" wrapText="1"/>
    </xf>
    <xf numFmtId="176" fontId="16" fillId="0" borderId="21" xfId="0" applyNumberFormat="1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16" fillId="2" borderId="10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 wrapText="1"/>
    </xf>
    <xf numFmtId="0" fontId="10" fillId="2" borderId="48" xfId="0" applyFont="1" applyFill="1" applyBorder="1" applyAlignment="1">
      <alignment horizontal="justify"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0" fillId="2" borderId="49" xfId="0" applyFont="1" applyFill="1" applyBorder="1" applyAlignment="1">
      <alignment horizontal="justify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10" fillId="0" borderId="49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0" fontId="10" fillId="0" borderId="50" xfId="0" applyFont="1" applyBorder="1" applyAlignment="1">
      <alignment horizontal="justify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right" vertical="center"/>
    </xf>
    <xf numFmtId="0" fontId="11" fillId="0" borderId="5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9" fillId="0" borderId="0" xfId="0" applyFont="1" applyBorder="1" applyAlignment="1">
      <alignment horizontal="justify" vertical="center"/>
    </xf>
    <xf numFmtId="3" fontId="20" fillId="0" borderId="2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5" fillId="0" borderId="11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24" xfId="0" applyFont="1" applyFill="1" applyBorder="1" applyAlignment="1">
      <alignment horizontal="right" vertical="center" wrapText="1"/>
    </xf>
    <xf numFmtId="0" fontId="5" fillId="0" borderId="28" xfId="0" applyFont="1" applyFill="1" applyBorder="1" applyAlignment="1">
      <alignment horizontal="right" vertical="center" wrapText="1"/>
    </xf>
    <xf numFmtId="0" fontId="10" fillId="0" borderId="26" xfId="0" applyFont="1" applyFill="1" applyBorder="1" applyAlignment="1">
      <alignment horizontal="lef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9" fontId="5" fillId="0" borderId="11" xfId="0" applyNumberFormat="1" applyFont="1" applyFill="1" applyBorder="1" applyAlignment="1">
      <alignment horizontal="right" vertical="center" wrapText="1"/>
    </xf>
    <xf numFmtId="0" fontId="11" fillId="0" borderId="51" xfId="0" applyFont="1" applyBorder="1" applyAlignment="1">
      <alignment horizontal="left" vertical="center"/>
    </xf>
    <xf numFmtId="3" fontId="4" fillId="0" borderId="0" xfId="0" applyNumberFormat="1" applyFont="1">
      <alignment vertical="center"/>
    </xf>
    <xf numFmtId="0" fontId="10" fillId="0" borderId="2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49" xfId="0" applyFont="1" applyFill="1" applyBorder="1" applyAlignment="1">
      <alignment horizontal="right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50" xfId="0" applyFont="1" applyFill="1" applyBorder="1" applyAlignment="1">
      <alignment horizontal="right" vertical="center" wrapText="1"/>
    </xf>
    <xf numFmtId="0" fontId="5" fillId="0" borderId="29" xfId="0" applyFont="1" applyFill="1" applyBorder="1" applyAlignment="1">
      <alignment horizontal="right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/>
    </xf>
    <xf numFmtId="0" fontId="10" fillId="0" borderId="38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0" fillId="0" borderId="39" xfId="0" applyFont="1" applyBorder="1" applyAlignment="1">
      <alignment vertical="center"/>
    </xf>
    <xf numFmtId="3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10" fillId="0" borderId="23" xfId="0" applyFont="1" applyBorder="1" applyAlignment="1">
      <alignment vertical="center"/>
    </xf>
    <xf numFmtId="0" fontId="10" fillId="0" borderId="37" xfId="0" applyFont="1" applyBorder="1" applyAlignment="1">
      <alignment horizontal="justify" vertical="center"/>
    </xf>
    <xf numFmtId="0" fontId="10" fillId="0" borderId="46" xfId="0" applyFont="1" applyFill="1" applyBorder="1" applyAlignment="1">
      <alignment horizontal="left" vertical="center" wrapText="1"/>
    </xf>
    <xf numFmtId="0" fontId="4" fillId="0" borderId="46" xfId="0" applyFont="1" applyBorder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23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justify" vertical="center" wrapText="1"/>
    </xf>
    <xf numFmtId="180" fontId="5" fillId="0" borderId="55" xfId="0" applyNumberFormat="1" applyFont="1" applyFill="1" applyBorder="1" applyAlignment="1">
      <alignment horizontal="right" vertical="center" wrapText="1"/>
    </xf>
    <xf numFmtId="3" fontId="5" fillId="0" borderId="56" xfId="0" applyNumberFormat="1" applyFont="1" applyFill="1" applyBorder="1" applyAlignment="1">
      <alignment horizontal="right" vertical="center" wrapText="1"/>
    </xf>
    <xf numFmtId="0" fontId="5" fillId="0" borderId="35" xfId="0" applyFont="1" applyFill="1" applyBorder="1" applyAlignment="1">
      <alignment horizontal="center" vertical="center" wrapText="1"/>
    </xf>
    <xf numFmtId="180" fontId="5" fillId="0" borderId="12" xfId="0" applyNumberFormat="1" applyFont="1" applyFill="1" applyBorder="1" applyAlignment="1">
      <alignment horizontal="right" vertical="center" wrapText="1"/>
    </xf>
    <xf numFmtId="3" fontId="5" fillId="0" borderId="13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180" fontId="5" fillId="0" borderId="15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38" fontId="5" fillId="0" borderId="16" xfId="1" applyFont="1" applyFill="1" applyBorder="1" applyAlignment="1">
      <alignment horizontal="right" vertical="center" wrapText="1"/>
    </xf>
    <xf numFmtId="181" fontId="5" fillId="0" borderId="16" xfId="0" applyNumberFormat="1" applyFont="1" applyFill="1" applyBorder="1" applyAlignment="1">
      <alignment horizontal="right" vertical="center" wrapText="1"/>
    </xf>
    <xf numFmtId="0" fontId="5" fillId="0" borderId="53" xfId="0" applyFont="1" applyFill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justify" vertical="center"/>
    </xf>
    <xf numFmtId="38" fontId="20" fillId="0" borderId="11" xfId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10" fillId="0" borderId="38" xfId="0" applyFont="1" applyBorder="1" applyAlignment="1">
      <alignment horizontal="left" vertical="center" wrapText="1"/>
    </xf>
    <xf numFmtId="38" fontId="20" fillId="0" borderId="5" xfId="1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/>
    </xf>
    <xf numFmtId="0" fontId="10" fillId="0" borderId="39" xfId="0" applyFont="1" applyBorder="1" applyAlignment="1">
      <alignment horizontal="left" vertical="center" wrapText="1"/>
    </xf>
    <xf numFmtId="0" fontId="20" fillId="0" borderId="57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10" fillId="0" borderId="23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justify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3" fontId="26" fillId="0" borderId="26" xfId="0" applyNumberFormat="1" applyFont="1" applyBorder="1" applyAlignment="1">
      <alignment horizontal="right" vertical="center"/>
    </xf>
    <xf numFmtId="0" fontId="26" fillId="0" borderId="48" xfId="0" applyFont="1" applyBorder="1" applyAlignment="1">
      <alignment horizontal="right" vertical="center"/>
    </xf>
    <xf numFmtId="0" fontId="26" fillId="0" borderId="13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10" fillId="0" borderId="48" xfId="0" applyFont="1" applyBorder="1" applyAlignment="1">
      <alignment horizontal="center" vertical="center" wrapText="1"/>
    </xf>
    <xf numFmtId="3" fontId="26" fillId="0" borderId="53" xfId="0" applyNumberFormat="1" applyFont="1" applyBorder="1" applyAlignment="1">
      <alignment horizontal="right" vertical="center"/>
    </xf>
    <xf numFmtId="0" fontId="26" fillId="0" borderId="49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0" borderId="17" xfId="0" applyFont="1" applyBorder="1" applyAlignment="1">
      <alignment horizontal="right" vertical="center"/>
    </xf>
    <xf numFmtId="3" fontId="26" fillId="0" borderId="5" xfId="0" applyNumberFormat="1" applyFont="1" applyBorder="1" applyAlignment="1">
      <alignment horizontal="right" vertical="center"/>
    </xf>
    <xf numFmtId="3" fontId="26" fillId="0" borderId="16" xfId="0" applyNumberFormat="1" applyFont="1" applyBorder="1" applyAlignment="1">
      <alignment vertical="center"/>
    </xf>
    <xf numFmtId="3" fontId="26" fillId="0" borderId="37" xfId="0" applyNumberFormat="1" applyFont="1" applyBorder="1" applyAlignment="1">
      <alignment horizontal="right" vertical="center"/>
    </xf>
    <xf numFmtId="0" fontId="26" fillId="0" borderId="50" xfId="0" applyFont="1" applyBorder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24" fillId="0" borderId="0" xfId="0" applyFont="1" applyAlignment="1">
      <alignment horizontal="justify" vertical="center"/>
    </xf>
    <xf numFmtId="0" fontId="28" fillId="0" borderId="11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right" vertical="center" wrapText="1"/>
    </xf>
    <xf numFmtId="0" fontId="28" fillId="0" borderId="13" xfId="0" applyFont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0" fontId="5" fillId="0" borderId="38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right" vertical="center" wrapText="1"/>
    </xf>
    <xf numFmtId="0" fontId="28" fillId="0" borderId="21" xfId="0" applyFont="1" applyBorder="1" applyAlignment="1">
      <alignment horizontal="right" vertical="center" wrapText="1"/>
    </xf>
    <xf numFmtId="0" fontId="28" fillId="0" borderId="29" xfId="0" applyFont="1" applyBorder="1" applyAlignment="1">
      <alignment horizontal="right" vertical="center" wrapText="1"/>
    </xf>
    <xf numFmtId="0" fontId="28" fillId="0" borderId="27" xfId="0" applyFont="1" applyBorder="1" applyAlignment="1">
      <alignment horizontal="right" vertical="center" wrapText="1"/>
    </xf>
    <xf numFmtId="0" fontId="5" fillId="0" borderId="58" xfId="0" applyFont="1" applyBorder="1" applyAlignment="1">
      <alignment horizontal="left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10" fillId="0" borderId="4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57" xfId="0" applyFont="1" applyBorder="1" applyAlignment="1">
      <alignment horizontal="right" vertical="center" wrapText="1"/>
    </xf>
    <xf numFmtId="0" fontId="5" fillId="0" borderId="55" xfId="0" applyFont="1" applyBorder="1" applyAlignment="1">
      <alignment horizontal="right" vertical="center" wrapText="1"/>
    </xf>
    <xf numFmtId="0" fontId="5" fillId="0" borderId="56" xfId="0" applyFont="1" applyBorder="1" applyAlignment="1">
      <alignment horizontal="right" vertical="center" wrapText="1"/>
    </xf>
    <xf numFmtId="0" fontId="5" fillId="0" borderId="59" xfId="0" applyFont="1" applyBorder="1" applyAlignment="1">
      <alignment horizontal="right" vertical="center" wrapText="1"/>
    </xf>
    <xf numFmtId="0" fontId="10" fillId="0" borderId="58" xfId="0" applyFont="1" applyBorder="1" applyAlignment="1">
      <alignment horizontal="left" vertical="center" wrapText="1"/>
    </xf>
    <xf numFmtId="0" fontId="4" fillId="0" borderId="51" xfId="0" applyFont="1" applyBorder="1">
      <alignment vertical="center"/>
    </xf>
    <xf numFmtId="0" fontId="4" fillId="0" borderId="0" xfId="0" applyFont="1" applyBorder="1">
      <alignment vertical="center"/>
    </xf>
    <xf numFmtId="0" fontId="18" fillId="0" borderId="0" xfId="0" applyFont="1" applyAlignment="1">
      <alignment horizontal="justify" vertical="center"/>
    </xf>
    <xf numFmtId="179" fontId="5" fillId="0" borderId="11" xfId="0" applyNumberFormat="1" applyFont="1" applyBorder="1" applyAlignment="1">
      <alignment horizontal="right" vertical="center" wrapText="1"/>
    </xf>
    <xf numFmtId="179" fontId="5" fillId="0" borderId="24" xfId="0" applyNumberFormat="1" applyFont="1" applyBorder="1" applyAlignment="1">
      <alignment horizontal="right" vertical="center" wrapText="1"/>
    </xf>
    <xf numFmtId="179" fontId="5" fillId="0" borderId="28" xfId="0" applyNumberFormat="1" applyFont="1" applyBorder="1" applyAlignment="1">
      <alignment horizontal="right" vertical="center" wrapText="1"/>
    </xf>
    <xf numFmtId="179" fontId="5" fillId="0" borderId="25" xfId="0" applyNumberFormat="1" applyFont="1" applyBorder="1" applyAlignment="1">
      <alignment horizontal="right" vertical="center" wrapText="1"/>
    </xf>
    <xf numFmtId="3" fontId="29" fillId="0" borderId="3" xfId="0" applyNumberFormat="1" applyFont="1" applyBorder="1" applyAlignment="1">
      <alignment horizontal="right" vertical="center" wrapText="1"/>
    </xf>
    <xf numFmtId="3" fontId="29" fillId="0" borderId="21" xfId="0" applyNumberFormat="1" applyFont="1" applyBorder="1" applyAlignment="1">
      <alignment horizontal="right" vertical="center" wrapText="1"/>
    </xf>
    <xf numFmtId="3" fontId="29" fillId="0" borderId="29" xfId="0" applyNumberFormat="1" applyFont="1" applyBorder="1" applyAlignment="1">
      <alignment horizontal="right" vertical="center" wrapText="1"/>
    </xf>
    <xf numFmtId="3" fontId="29" fillId="0" borderId="27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3" fontId="30" fillId="0" borderId="24" xfId="0" applyNumberFormat="1" applyFont="1" applyBorder="1" applyAlignment="1">
      <alignment horizontal="right" vertical="center" wrapText="1"/>
    </xf>
    <xf numFmtId="0" fontId="30" fillId="0" borderId="25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right" vertical="center" wrapText="1"/>
    </xf>
    <xf numFmtId="0" fontId="30" fillId="0" borderId="14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right" vertical="center" wrapText="1"/>
    </xf>
    <xf numFmtId="0" fontId="30" fillId="0" borderId="17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right" vertical="center" wrapText="1"/>
    </xf>
    <xf numFmtId="0" fontId="30" fillId="0" borderId="27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9" xfId="0" applyFont="1" applyFill="1" applyBorder="1" applyAlignment="1">
      <alignment horizontal="right" vertical="center" wrapText="1"/>
    </xf>
    <xf numFmtId="0" fontId="5" fillId="0" borderId="4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3" fontId="5" fillId="0" borderId="53" xfId="0" applyNumberFormat="1" applyFont="1" applyFill="1" applyBorder="1" applyAlignment="1">
      <alignment horizontal="right" vertical="center" wrapText="1"/>
    </xf>
    <xf numFmtId="3" fontId="5" fillId="0" borderId="60" xfId="0" applyNumberFormat="1" applyFont="1" applyFill="1" applyBorder="1" applyAlignment="1">
      <alignment horizontal="right" vertical="center" wrapText="1"/>
    </xf>
    <xf numFmtId="3" fontId="5" fillId="0" borderId="59" xfId="0" applyNumberFormat="1" applyFont="1" applyFill="1" applyBorder="1" applyAlignment="1">
      <alignment horizontal="right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35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right" vertical="center" wrapText="1"/>
    </xf>
    <xf numFmtId="0" fontId="20" fillId="0" borderId="62" xfId="0" applyFont="1" applyFill="1" applyBorder="1" applyAlignment="1">
      <alignment horizontal="right" vertical="center" wrapText="1"/>
    </xf>
    <xf numFmtId="3" fontId="20" fillId="0" borderId="55" xfId="0" applyNumberFormat="1" applyFont="1" applyFill="1" applyBorder="1" applyAlignment="1">
      <alignment horizontal="center" vertical="center" wrapText="1"/>
    </xf>
    <xf numFmtId="3" fontId="20" fillId="0" borderId="56" xfId="0" applyNumberFormat="1" applyFont="1" applyFill="1" applyBorder="1" applyAlignment="1">
      <alignment horizontal="right" vertical="center" wrapText="1"/>
    </xf>
    <xf numFmtId="3" fontId="20" fillId="0" borderId="63" xfId="0" applyNumberFormat="1" applyFont="1" applyFill="1" applyBorder="1" applyAlignment="1">
      <alignment horizontal="right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1" xfId="0" applyFont="1" applyFill="1" applyBorder="1" applyAlignment="1">
      <alignment horizontal="right" vertical="center"/>
    </xf>
    <xf numFmtId="3" fontId="5" fillId="0" borderId="68" xfId="0" applyNumberFormat="1" applyFont="1" applyFill="1" applyBorder="1" applyAlignment="1">
      <alignment horizontal="right" vertical="center" wrapText="1"/>
    </xf>
    <xf numFmtId="3" fontId="5" fillId="0" borderId="68" xfId="0" applyNumberFormat="1" applyFont="1" applyFill="1" applyBorder="1" applyAlignment="1">
      <alignment horizontal="right" vertical="center"/>
    </xf>
    <xf numFmtId="0" fontId="5" fillId="0" borderId="68" xfId="0" applyFont="1" applyFill="1" applyBorder="1" applyAlignment="1">
      <alignment horizontal="right" vertical="center" wrapText="1"/>
    </xf>
    <xf numFmtId="0" fontId="5" fillId="0" borderId="68" xfId="0" applyFont="1" applyFill="1" applyBorder="1" applyAlignment="1">
      <alignment horizontal="right" vertical="center"/>
    </xf>
    <xf numFmtId="3" fontId="5" fillId="0" borderId="72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3" fontId="5" fillId="0" borderId="78" xfId="0" applyNumberFormat="1" applyFont="1" applyFill="1" applyBorder="1" applyAlignment="1">
      <alignment horizontal="right" vertical="center" wrapText="1"/>
    </xf>
    <xf numFmtId="3" fontId="5" fillId="0" borderId="78" xfId="0" applyNumberFormat="1" applyFont="1" applyFill="1" applyBorder="1" applyAlignment="1">
      <alignment horizontal="right" vertical="center"/>
    </xf>
    <xf numFmtId="0" fontId="5" fillId="0" borderId="79" xfId="0" applyFont="1" applyBorder="1" applyAlignment="1">
      <alignment horizontal="center" vertical="center"/>
    </xf>
    <xf numFmtId="3" fontId="5" fillId="0" borderId="72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82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9" fontId="5" fillId="0" borderId="24" xfId="2" applyFont="1" applyFill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176" fontId="5" fillId="0" borderId="12" xfId="2" applyNumberFormat="1" applyFont="1" applyFill="1" applyBorder="1" applyAlignment="1">
      <alignment horizontal="right" vertical="center"/>
    </xf>
    <xf numFmtId="3" fontId="5" fillId="0" borderId="14" xfId="0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176" fontId="5" fillId="0" borderId="21" xfId="2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3" fillId="0" borderId="0" xfId="0" applyFont="1">
      <alignment vertical="center"/>
    </xf>
    <xf numFmtId="56" fontId="5" fillId="0" borderId="14" xfId="0" applyNumberFormat="1" applyFont="1" applyBorder="1" applyAlignment="1">
      <alignment horizontal="justify" vertical="center" wrapText="1"/>
    </xf>
    <xf numFmtId="56" fontId="5" fillId="0" borderId="43" xfId="0" applyNumberFormat="1" applyFont="1" applyBorder="1" applyAlignment="1">
      <alignment horizontal="justify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24" xfId="0" applyFont="1" applyBorder="1" applyAlignment="1">
      <alignment horizontal="right" vertical="center" wrapText="1"/>
    </xf>
    <xf numFmtId="0" fontId="5" fillId="0" borderId="28" xfId="0" applyFont="1" applyBorder="1" applyAlignment="1">
      <alignment horizontal="right" vertical="center" wrapText="1"/>
    </xf>
    <xf numFmtId="0" fontId="5" fillId="0" borderId="25" xfId="0" applyFont="1" applyBorder="1" applyAlignment="1">
      <alignment horizontal="right" vertical="center" wrapText="1"/>
    </xf>
    <xf numFmtId="0" fontId="30" fillId="0" borderId="26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3" fillId="0" borderId="51" xfId="0" applyFont="1" applyBorder="1" applyAlignment="1">
      <alignment horizontal="justify" vertical="center"/>
    </xf>
    <xf numFmtId="38" fontId="4" fillId="0" borderId="0" xfId="0" applyNumberFormat="1" applyFont="1">
      <alignment vertical="center"/>
    </xf>
    <xf numFmtId="0" fontId="5" fillId="0" borderId="28" xfId="0" applyFont="1" applyBorder="1">
      <alignment vertical="center"/>
    </xf>
    <xf numFmtId="38" fontId="5" fillId="0" borderId="28" xfId="1" applyFont="1" applyBorder="1" applyAlignment="1">
      <alignment horizontal="right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13" xfId="0" applyFont="1" applyBorder="1">
      <alignment vertical="center"/>
    </xf>
    <xf numFmtId="38" fontId="5" fillId="0" borderId="13" xfId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16" xfId="0" applyFont="1" applyBorder="1">
      <alignment vertical="center"/>
    </xf>
    <xf numFmtId="38" fontId="5" fillId="0" borderId="16" xfId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9" xfId="0" applyFont="1" applyBorder="1">
      <alignment vertical="center"/>
    </xf>
    <xf numFmtId="38" fontId="5" fillId="0" borderId="29" xfId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81" fontId="5" fillId="0" borderId="9" xfId="0" applyNumberFormat="1" applyFont="1" applyBorder="1" applyAlignment="1">
      <alignment vertical="center" wrapText="1"/>
    </xf>
    <xf numFmtId="181" fontId="5" fillId="0" borderId="48" xfId="0" applyNumberFormat="1" applyFont="1" applyBorder="1" applyAlignment="1">
      <alignment vertical="center" wrapText="1"/>
    </xf>
    <xf numFmtId="181" fontId="5" fillId="0" borderId="13" xfId="0" applyNumberFormat="1" applyFont="1" applyBorder="1" applyAlignment="1">
      <alignment vertical="center" wrapText="1"/>
    </xf>
    <xf numFmtId="181" fontId="5" fillId="0" borderId="14" xfId="0" applyNumberFormat="1" applyFont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181" fontId="5" fillId="0" borderId="5" xfId="0" applyNumberFormat="1" applyFont="1" applyBorder="1" applyAlignment="1">
      <alignment vertical="center" wrapText="1"/>
    </xf>
    <xf numFmtId="181" fontId="5" fillId="0" borderId="15" xfId="0" applyNumberFormat="1" applyFont="1" applyBorder="1" applyAlignment="1">
      <alignment vertical="center" wrapText="1"/>
    </xf>
    <xf numFmtId="181" fontId="5" fillId="0" borderId="16" xfId="0" applyNumberFormat="1" applyFont="1" applyBorder="1" applyAlignment="1">
      <alignment vertical="center" wrapText="1"/>
    </xf>
    <xf numFmtId="181" fontId="5" fillId="0" borderId="84" xfId="0" applyNumberFormat="1" applyFont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vertical="center" wrapText="1"/>
    </xf>
    <xf numFmtId="3" fontId="5" fillId="0" borderId="49" xfId="0" applyNumberFormat="1" applyFont="1" applyBorder="1" applyAlignment="1">
      <alignment vertical="center" wrapText="1"/>
    </xf>
    <xf numFmtId="3" fontId="5" fillId="0" borderId="16" xfId="0" applyNumberFormat="1" applyFont="1" applyBorder="1" applyAlignment="1">
      <alignment vertical="center" wrapText="1"/>
    </xf>
    <xf numFmtId="3" fontId="5" fillId="0" borderId="84" xfId="0" applyNumberFormat="1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20" fillId="0" borderId="49" xfId="0" applyNumberFormat="1" applyFont="1" applyBorder="1" applyAlignment="1">
      <alignment horizontal="right" vertical="center" wrapText="1"/>
    </xf>
    <xf numFmtId="3" fontId="20" fillId="0" borderId="16" xfId="0" applyNumberFormat="1" applyFont="1" applyBorder="1" applyAlignment="1">
      <alignment horizontal="right" vertical="center" wrapText="1"/>
    </xf>
    <xf numFmtId="3" fontId="20" fillId="0" borderId="16" xfId="0" applyNumberFormat="1" applyFont="1" applyFill="1" applyBorder="1" applyAlignment="1">
      <alignment horizontal="right" vertical="center" wrapText="1"/>
    </xf>
    <xf numFmtId="3" fontId="20" fillId="0" borderId="84" xfId="0" applyNumberFormat="1" applyFont="1" applyBorder="1" applyAlignment="1">
      <alignment horizontal="right" vertical="center" wrapText="1"/>
    </xf>
    <xf numFmtId="0" fontId="20" fillId="0" borderId="49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84" xfId="0" applyFont="1" applyBorder="1" applyAlignment="1">
      <alignment horizontal="right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34" fillId="0" borderId="0" xfId="0" applyFont="1" applyAlignment="1">
      <alignment horizontal="justify" vertical="center"/>
    </xf>
    <xf numFmtId="38" fontId="5" fillId="2" borderId="11" xfId="1" applyFont="1" applyFill="1" applyBorder="1" applyAlignment="1">
      <alignment horizontal="right" vertical="center" wrapText="1"/>
    </xf>
    <xf numFmtId="38" fontId="5" fillId="2" borderId="10" xfId="1" applyFont="1" applyFill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38" fontId="5" fillId="2" borderId="6" xfId="1" applyFont="1" applyFill="1" applyBorder="1" applyAlignment="1">
      <alignment horizontal="right" vertical="center" wrapText="1"/>
    </xf>
    <xf numFmtId="38" fontId="5" fillId="2" borderId="4" xfId="1" applyFont="1" applyFill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176" fontId="5" fillId="0" borderId="0" xfId="2" applyNumberFormat="1" applyFont="1">
      <alignment vertical="center"/>
    </xf>
    <xf numFmtId="0" fontId="20" fillId="0" borderId="9" xfId="0" applyNumberFormat="1" applyFont="1" applyBorder="1" applyAlignment="1">
      <alignment horizontal="right" vertical="center" wrapText="1"/>
    </xf>
    <xf numFmtId="0" fontId="20" fillId="0" borderId="38" xfId="0" applyFont="1" applyBorder="1" applyAlignment="1">
      <alignment horizontal="right" vertical="center" wrapText="1"/>
    </xf>
    <xf numFmtId="0" fontId="20" fillId="0" borderId="5" xfId="0" applyNumberFormat="1" applyFont="1" applyBorder="1" applyAlignment="1">
      <alignment horizontal="right" vertical="center" wrapText="1"/>
    </xf>
    <xf numFmtId="0" fontId="20" fillId="0" borderId="39" xfId="0" applyFont="1" applyBorder="1" applyAlignment="1">
      <alignment horizontal="right" vertical="center" wrapText="1"/>
    </xf>
    <xf numFmtId="3" fontId="20" fillId="0" borderId="39" xfId="0" applyNumberFormat="1" applyFont="1" applyBorder="1" applyAlignment="1">
      <alignment horizontal="right" vertical="center" wrapText="1"/>
    </xf>
    <xf numFmtId="180" fontId="20" fillId="0" borderId="5" xfId="0" applyNumberFormat="1" applyFont="1" applyBorder="1" applyAlignment="1">
      <alignment horizontal="right" vertical="center" wrapText="1"/>
    </xf>
    <xf numFmtId="0" fontId="20" fillId="0" borderId="3" xfId="0" applyNumberFormat="1" applyFont="1" applyBorder="1" applyAlignment="1">
      <alignment horizontal="right" vertical="center" wrapText="1"/>
    </xf>
    <xf numFmtId="3" fontId="20" fillId="0" borderId="23" xfId="0" applyNumberFormat="1" applyFont="1" applyBorder="1" applyAlignment="1">
      <alignment horizontal="right" vertical="center" wrapText="1"/>
    </xf>
    <xf numFmtId="0" fontId="4" fillId="0" borderId="40" xfId="0" applyNumberFormat="1" applyFont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>
      <alignment vertical="center"/>
    </xf>
    <xf numFmtId="180" fontId="20" fillId="0" borderId="1" xfId="0" applyNumberFormat="1" applyFont="1" applyBorder="1" applyAlignment="1">
      <alignment horizontal="right" vertical="center" wrapText="1"/>
    </xf>
    <xf numFmtId="3" fontId="5" fillId="0" borderId="35" xfId="0" applyNumberFormat="1" applyFont="1" applyBorder="1" applyAlignment="1">
      <alignment horizontal="right" vertical="center" wrapText="1"/>
    </xf>
    <xf numFmtId="176" fontId="4" fillId="0" borderId="0" xfId="2" applyNumberFormat="1" applyFont="1">
      <alignment vertical="center"/>
    </xf>
    <xf numFmtId="0" fontId="20" fillId="0" borderId="7" xfId="0" applyNumberFormat="1" applyFont="1" applyBorder="1" applyAlignment="1">
      <alignment horizontal="right" vertical="center" wrapText="1"/>
    </xf>
    <xf numFmtId="3" fontId="5" fillId="0" borderId="38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0" fontId="20" fillId="0" borderId="3" xfId="0" applyNumberFormat="1" applyFont="1" applyFill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 wrapText="1"/>
    </xf>
    <xf numFmtId="0" fontId="3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38" fontId="4" fillId="0" borderId="0" xfId="1" applyFont="1">
      <alignment vertical="center"/>
    </xf>
    <xf numFmtId="3" fontId="5" fillId="0" borderId="86" xfId="0" applyNumberFormat="1" applyFont="1" applyBorder="1">
      <alignment vertical="center"/>
    </xf>
    <xf numFmtId="3" fontId="5" fillId="0" borderId="87" xfId="0" applyNumberFormat="1" applyFont="1" applyBorder="1">
      <alignment vertical="center"/>
    </xf>
    <xf numFmtId="3" fontId="5" fillId="0" borderId="88" xfId="0" applyNumberFormat="1" applyFont="1" applyBorder="1">
      <alignment vertical="center"/>
    </xf>
    <xf numFmtId="3" fontId="5" fillId="0" borderId="89" xfId="0" applyNumberFormat="1" applyFont="1" applyBorder="1">
      <alignment vertical="center"/>
    </xf>
    <xf numFmtId="3" fontId="5" fillId="0" borderId="90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91" xfId="0" applyNumberFormat="1" applyFont="1" applyBorder="1" applyAlignment="1">
      <alignment horizontal="right" vertical="center" wrapText="1"/>
    </xf>
    <xf numFmtId="3" fontId="5" fillId="0" borderId="92" xfId="0" applyNumberFormat="1" applyFont="1" applyBorder="1" applyAlignment="1">
      <alignment horizontal="right" vertical="center" wrapText="1"/>
    </xf>
    <xf numFmtId="3" fontId="5" fillId="0" borderId="93" xfId="0" applyNumberFormat="1" applyFont="1" applyBorder="1" applyAlignment="1">
      <alignment horizontal="right" vertical="center" wrapText="1"/>
    </xf>
    <xf numFmtId="3" fontId="5" fillId="0" borderId="49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5" fillId="0" borderId="17" xfId="0" applyNumberFormat="1" applyFont="1" applyBorder="1" applyAlignment="1">
      <alignment horizontal="right" vertical="center" wrapText="1"/>
    </xf>
    <xf numFmtId="3" fontId="5" fillId="0" borderId="5" xfId="0" applyNumberFormat="1" applyFont="1" applyBorder="1">
      <alignment vertical="center"/>
    </xf>
    <xf numFmtId="3" fontId="5" fillId="0" borderId="77" xfId="0" applyNumberFormat="1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3" fontId="5" fillId="0" borderId="3" xfId="0" applyNumberFormat="1" applyFont="1" applyFill="1" applyBorder="1" applyAlignment="1">
      <alignment horizontal="right" vertical="center" wrapText="1"/>
    </xf>
    <xf numFmtId="3" fontId="5" fillId="0" borderId="83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0" fillId="0" borderId="0" xfId="0" applyNumberFormat="1" applyFont="1" applyFill="1" applyBorder="1" applyAlignment="1">
      <alignment horizontal="right" vertical="center" wrapText="1"/>
    </xf>
    <xf numFmtId="181" fontId="4" fillId="0" borderId="0" xfId="0" applyNumberFormat="1" applyFont="1">
      <alignment vertical="center"/>
    </xf>
    <xf numFmtId="182" fontId="5" fillId="0" borderId="10" xfId="0" applyNumberFormat="1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181" fontId="20" fillId="0" borderId="12" xfId="0" applyNumberFormat="1" applyFont="1" applyFill="1" applyBorder="1" applyAlignment="1"/>
    <xf numFmtId="181" fontId="20" fillId="0" borderId="13" xfId="0" applyNumberFormat="1" applyFont="1" applyFill="1" applyBorder="1" applyAlignment="1"/>
    <xf numFmtId="181" fontId="20" fillId="0" borderId="14" xfId="0" applyNumberFormat="1" applyFont="1" applyFill="1" applyBorder="1" applyAlignment="1"/>
    <xf numFmtId="178" fontId="5" fillId="0" borderId="6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182" fontId="5" fillId="0" borderId="6" xfId="0" applyNumberFormat="1" applyFont="1" applyFill="1" applyBorder="1" applyAlignment="1">
      <alignment horizontal="right" vertical="center" wrapText="1"/>
    </xf>
    <xf numFmtId="182" fontId="5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justify" vertical="center"/>
    </xf>
    <xf numFmtId="0" fontId="42" fillId="0" borderId="33" xfId="0" applyFont="1" applyBorder="1" applyAlignment="1">
      <alignment horizontal="right" vertical="center" wrapText="1"/>
    </xf>
    <xf numFmtId="0" fontId="42" fillId="0" borderId="33" xfId="0" applyFont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right" vertical="center" wrapText="1"/>
    </xf>
    <xf numFmtId="0" fontId="5" fillId="0" borderId="9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right" vertical="center" wrapText="1"/>
    </xf>
    <xf numFmtId="0" fontId="5" fillId="0" borderId="59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61" xfId="0" applyNumberFormat="1" applyFont="1" applyFill="1" applyBorder="1" applyAlignment="1">
      <alignment horizontal="right" vertical="center" wrapText="1"/>
    </xf>
    <xf numFmtId="3" fontId="5" fillId="0" borderId="31" xfId="0" applyNumberFormat="1" applyFont="1" applyFill="1" applyBorder="1" applyAlignment="1">
      <alignment horizontal="right" vertical="center" wrapText="1"/>
    </xf>
    <xf numFmtId="3" fontId="5" fillId="0" borderId="64" xfId="0" applyNumberFormat="1" applyFont="1" applyFill="1" applyBorder="1" applyAlignment="1">
      <alignment horizontal="right" vertical="center" wrapText="1"/>
    </xf>
    <xf numFmtId="179" fontId="5" fillId="0" borderId="57" xfId="0" applyNumberFormat="1" applyFont="1" applyFill="1" applyBorder="1" applyAlignment="1">
      <alignment horizontal="right" vertical="center" wrapText="1"/>
    </xf>
    <xf numFmtId="0" fontId="5" fillId="0" borderId="91" xfId="0" applyFont="1" applyFill="1" applyBorder="1" applyAlignment="1">
      <alignment horizontal="right" vertical="center" wrapText="1"/>
    </xf>
    <xf numFmtId="0" fontId="5" fillId="0" borderId="92" xfId="0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179" fontId="5" fillId="0" borderId="6" xfId="0" applyNumberFormat="1" applyFont="1" applyFill="1" applyBorder="1" applyAlignment="1">
      <alignment horizontal="right" vertical="center" wrapText="1"/>
    </xf>
    <xf numFmtId="0" fontId="5" fillId="0" borderId="84" xfId="0" applyFont="1" applyFill="1" applyBorder="1" applyAlignment="1">
      <alignment horizontal="right" vertical="center" wrapText="1"/>
    </xf>
    <xf numFmtId="3" fontId="5" fillId="0" borderId="49" xfId="0" applyNumberFormat="1" applyFont="1" applyFill="1" applyBorder="1" applyAlignment="1">
      <alignment horizontal="right" vertical="center" wrapText="1"/>
    </xf>
    <xf numFmtId="3" fontId="5" fillId="0" borderId="84" xfId="0" applyNumberFormat="1" applyFont="1" applyFill="1" applyBorder="1" applyAlignment="1">
      <alignment horizontal="right" vertical="center" wrapText="1"/>
    </xf>
    <xf numFmtId="179" fontId="5" fillId="0" borderId="95" xfId="0" applyNumberFormat="1" applyFont="1" applyFill="1" applyBorder="1" applyAlignment="1">
      <alignment horizontal="right" vertical="center" wrapText="1"/>
    </xf>
    <xf numFmtId="3" fontId="5" fillId="0" borderId="63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179" fontId="5" fillId="0" borderId="7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179" fontId="5" fillId="0" borderId="5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179" fontId="5" fillId="0" borderId="3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0" fontId="43" fillId="0" borderId="0" xfId="0" applyFont="1" applyAlignment="1">
      <alignment horizontal="justify" vertical="center"/>
    </xf>
    <xf numFmtId="1" fontId="20" fillId="0" borderId="9" xfId="0" applyNumberFormat="1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44" fillId="0" borderId="12" xfId="0" applyFont="1" applyBorder="1" applyAlignment="1">
      <alignment horizontal="center" vertical="center" wrapText="1"/>
    </xf>
    <xf numFmtId="3" fontId="20" fillId="0" borderId="53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3" fontId="20" fillId="0" borderId="1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58" xfId="0" applyBorder="1">
      <alignment vertical="center"/>
    </xf>
    <xf numFmtId="0" fontId="45" fillId="0" borderId="2" xfId="0" applyFont="1" applyBorder="1" applyAlignment="1">
      <alignment horizontal="right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31" fillId="0" borderId="0" xfId="0" applyFont="1" applyBorder="1">
      <alignment vertical="center"/>
    </xf>
    <xf numFmtId="0" fontId="31" fillId="0" borderId="51" xfId="0" applyFont="1" applyBorder="1">
      <alignment vertical="center"/>
    </xf>
    <xf numFmtId="0" fontId="47" fillId="0" borderId="10" xfId="0" applyFont="1" applyFill="1" applyBorder="1" applyAlignment="1">
      <alignment horizontal="right" vertical="center" wrapText="1"/>
    </xf>
    <xf numFmtId="0" fontId="47" fillId="0" borderId="12" xfId="0" applyFont="1" applyFill="1" applyBorder="1" applyAlignment="1">
      <alignment horizontal="right" vertical="center" wrapText="1"/>
    </xf>
    <xf numFmtId="0" fontId="47" fillId="0" borderId="13" xfId="0" applyFont="1" applyFill="1" applyBorder="1" applyAlignment="1">
      <alignment horizontal="right" vertical="center" wrapText="1"/>
    </xf>
    <xf numFmtId="0" fontId="47" fillId="0" borderId="14" xfId="0" applyFont="1" applyFill="1" applyBorder="1" applyAlignment="1">
      <alignment horizontal="right" vertical="center" wrapText="1"/>
    </xf>
    <xf numFmtId="38" fontId="48" fillId="0" borderId="97" xfId="1" applyFont="1" applyFill="1" applyBorder="1" applyAlignment="1">
      <alignment horizontal="right" vertical="center"/>
    </xf>
    <xf numFmtId="0" fontId="48" fillId="0" borderId="97" xfId="0" applyFont="1" applyFill="1" applyBorder="1" applyAlignment="1">
      <alignment horizontal="right" vertical="center"/>
    </xf>
    <xf numFmtId="0" fontId="48" fillId="0" borderId="97" xfId="0" applyFont="1" applyFill="1" applyBorder="1" applyAlignment="1"/>
    <xf numFmtId="0" fontId="48" fillId="0" borderId="97" xfId="0" applyFont="1" applyFill="1" applyBorder="1" applyAlignment="1">
      <alignment vertical="center"/>
    </xf>
    <xf numFmtId="3" fontId="49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3" fontId="5" fillId="0" borderId="59" xfId="0" applyNumberFormat="1" applyFont="1" applyBorder="1" applyAlignment="1">
      <alignment horizontal="right" vertical="center" wrapText="1"/>
    </xf>
    <xf numFmtId="3" fontId="5" fillId="0" borderId="56" xfId="0" applyNumberFormat="1" applyFont="1" applyBorder="1" applyAlignment="1">
      <alignment horizontal="right" vertical="center" wrapText="1"/>
    </xf>
    <xf numFmtId="3" fontId="5" fillId="0" borderId="55" xfId="0" applyNumberFormat="1" applyFont="1" applyBorder="1" applyAlignment="1">
      <alignment horizontal="right" vertical="center" wrapText="1"/>
    </xf>
    <xf numFmtId="3" fontId="5" fillId="0" borderId="55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justify" vertical="center"/>
    </xf>
    <xf numFmtId="0" fontId="10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right" vertical="center" wrapText="1"/>
    </xf>
    <xf numFmtId="3" fontId="16" fillId="0" borderId="34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9" fillId="0" borderId="33" xfId="0" applyFont="1" applyFill="1" applyBorder="1" applyAlignment="1">
      <alignment horizontal="right" vertical="center" wrapText="1"/>
    </xf>
    <xf numFmtId="0" fontId="10" fillId="0" borderId="45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right" vertical="center" wrapText="1"/>
    </xf>
    <xf numFmtId="0" fontId="16" fillId="0" borderId="34" xfId="0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0" fillId="0" borderId="4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right" vertical="center" wrapText="1"/>
    </xf>
    <xf numFmtId="0" fontId="5" fillId="0" borderId="53" xfId="0" applyFont="1" applyFill="1" applyBorder="1" applyAlignment="1">
      <alignment horizontal="righ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justify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0" fillId="0" borderId="2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justify" vertical="center"/>
    </xf>
    <xf numFmtId="0" fontId="24" fillId="0" borderId="0" xfId="0" applyFont="1" applyBorder="1" applyAlignment="1">
      <alignment horizontal="justify" vertical="center"/>
    </xf>
    <xf numFmtId="0" fontId="19" fillId="0" borderId="51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3" xfId="0" applyFont="1" applyBorder="1" applyAlignment="1">
      <alignment horizontal="justify" vertical="center"/>
    </xf>
    <xf numFmtId="0" fontId="19" fillId="0" borderId="0" xfId="0" applyFont="1" applyBorder="1" applyAlignment="1">
      <alignment horizontal="justify" vertical="center"/>
    </xf>
    <xf numFmtId="0" fontId="24" fillId="0" borderId="33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horizontal="justify" vertical="center"/>
    </xf>
    <xf numFmtId="3" fontId="5" fillId="0" borderId="40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justify" vertical="center" wrapText="1"/>
    </xf>
    <xf numFmtId="0" fontId="31" fillId="0" borderId="0" xfId="0" applyFont="1" applyFill="1" applyBorder="1" applyAlignment="1">
      <alignment horizontal="justify" vertical="center"/>
    </xf>
    <xf numFmtId="0" fontId="31" fillId="0" borderId="33" xfId="0" applyFont="1" applyFill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8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76" xfId="0" applyFont="1" applyBorder="1" applyAlignment="1">
      <alignment horizontal="center" vertical="center" textRotation="255"/>
    </xf>
    <xf numFmtId="0" fontId="5" fillId="0" borderId="8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23" fillId="0" borderId="67" xfId="0" applyFont="1" applyBorder="1" applyAlignment="1">
      <alignment horizontal="justify" vertical="center"/>
    </xf>
    <xf numFmtId="0" fontId="23" fillId="0" borderId="66" xfId="0" applyFont="1" applyBorder="1" applyAlignment="1">
      <alignment horizontal="justify" vertical="center"/>
    </xf>
    <xf numFmtId="0" fontId="23" fillId="0" borderId="65" xfId="0" applyFont="1" applyBorder="1" applyAlignment="1">
      <alignment horizontal="justify" vertical="center"/>
    </xf>
    <xf numFmtId="0" fontId="32" fillId="0" borderId="0" xfId="0" applyFont="1" applyAlignment="1">
      <alignment horizontal="justify" vertical="center"/>
    </xf>
    <xf numFmtId="0" fontId="5" fillId="0" borderId="75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/>
    </xf>
    <xf numFmtId="0" fontId="5" fillId="0" borderId="6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 wrapText="1"/>
    </xf>
    <xf numFmtId="0" fontId="30" fillId="0" borderId="8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0" fontId="39" fillId="0" borderId="92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11" fillId="0" borderId="94" xfId="0" applyFont="1" applyFill="1" applyBorder="1" applyAlignment="1">
      <alignment horizontal="left" vertical="center"/>
    </xf>
    <xf numFmtId="0" fontId="31" fillId="0" borderId="0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4" fillId="0" borderId="51" xfId="0" applyFont="1" applyFill="1" applyBorder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 readingOrder="2"/>
    </xf>
    <xf numFmtId="0" fontId="4" fillId="0" borderId="96" xfId="0" applyFont="1" applyBorder="1" applyAlignment="1">
      <alignment horizontal="center" vertical="center" wrapText="1" readingOrder="2"/>
    </xf>
    <xf numFmtId="0" fontId="4" fillId="0" borderId="25" xfId="0" applyFont="1" applyBorder="1" applyAlignment="1">
      <alignment horizontal="center" vertical="center" wrapText="1" readingOrder="2"/>
    </xf>
    <xf numFmtId="0" fontId="46" fillId="0" borderId="0" xfId="0" applyFont="1" applyFill="1" applyAlignment="1">
      <alignment vertical="center"/>
    </xf>
    <xf numFmtId="0" fontId="24" fillId="0" borderId="51" xfId="0" applyFont="1" applyFill="1" applyBorder="1" applyAlignment="1">
      <alignment horizontal="left" vertical="center"/>
    </xf>
    <xf numFmtId="179" fontId="47" fillId="0" borderId="37" xfId="0" applyNumberFormat="1" applyFont="1" applyFill="1" applyBorder="1" applyAlignment="1">
      <alignment vertical="center" wrapText="1"/>
    </xf>
    <xf numFmtId="179" fontId="47" fillId="0" borderId="26" xfId="0" applyNumberFormat="1" applyFont="1" applyFill="1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2" sqref="C2"/>
    </sheetView>
  </sheetViews>
  <sheetFormatPr defaultRowHeight="18" x14ac:dyDescent="0.4"/>
  <cols>
    <col min="1" max="1" width="31.625" style="2" bestFit="1" customWidth="1"/>
    <col min="2" max="2" width="9.875" style="2" bestFit="1" customWidth="1"/>
    <col min="3" max="16384" width="9" style="2"/>
  </cols>
  <sheetData>
    <row r="1" spans="1:2" ht="24" x14ac:dyDescent="0.4">
      <c r="A1" s="1" t="s">
        <v>0</v>
      </c>
    </row>
    <row r="2" spans="1:2" ht="18.75" thickBot="1" x14ac:dyDescent="0.45"/>
    <row r="3" spans="1:2" ht="18.75" thickBot="1" x14ac:dyDescent="0.45">
      <c r="A3" s="3" t="s">
        <v>1</v>
      </c>
      <c r="B3" s="4" t="s">
        <v>2</v>
      </c>
    </row>
    <row r="4" spans="1:2" x14ac:dyDescent="0.4">
      <c r="A4" s="5" t="s">
        <v>3</v>
      </c>
      <c r="B4" s="6">
        <v>72776</v>
      </c>
    </row>
    <row r="5" spans="1:2" x14ac:dyDescent="0.4">
      <c r="A5" s="7" t="s">
        <v>4</v>
      </c>
      <c r="B5" s="8">
        <v>42913</v>
      </c>
    </row>
    <row r="6" spans="1:2" x14ac:dyDescent="0.4">
      <c r="A6" s="7" t="s">
        <v>5</v>
      </c>
      <c r="B6" s="8">
        <v>3879</v>
      </c>
    </row>
    <row r="7" spans="1:2" x14ac:dyDescent="0.4">
      <c r="A7" s="7" t="s">
        <v>6</v>
      </c>
      <c r="B7" s="8">
        <v>4105</v>
      </c>
    </row>
    <row r="8" spans="1:2" x14ac:dyDescent="0.4">
      <c r="A8" s="7" t="s">
        <v>7</v>
      </c>
      <c r="B8" s="8">
        <v>108610</v>
      </c>
    </row>
    <row r="9" spans="1:2" x14ac:dyDescent="0.4">
      <c r="A9" s="7" t="s">
        <v>8</v>
      </c>
      <c r="B9" s="8">
        <v>183686</v>
      </c>
    </row>
    <row r="10" spans="1:2" x14ac:dyDescent="0.4">
      <c r="A10" s="7" t="s">
        <v>9</v>
      </c>
      <c r="B10" s="8">
        <v>256695</v>
      </c>
    </row>
    <row r="11" spans="1:2" x14ac:dyDescent="0.4">
      <c r="A11" s="9" t="s">
        <v>10</v>
      </c>
      <c r="B11" s="10">
        <v>18977</v>
      </c>
    </row>
    <row r="12" spans="1:2" ht="18.75" thickBot="1" x14ac:dyDescent="0.45">
      <c r="A12" s="11" t="s">
        <v>11</v>
      </c>
      <c r="B12" s="12">
        <v>34900</v>
      </c>
    </row>
    <row r="13" spans="1:2" ht="18.75" thickBot="1" x14ac:dyDescent="0.45">
      <c r="A13" s="3" t="s">
        <v>12</v>
      </c>
      <c r="B13" s="13">
        <v>726541</v>
      </c>
    </row>
    <row r="14" spans="1:2" x14ac:dyDescent="0.4">
      <c r="B14" s="2" t="s">
        <v>13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sqref="A1:N1"/>
    </sheetView>
  </sheetViews>
  <sheetFormatPr defaultRowHeight="18" x14ac:dyDescent="0.4"/>
  <cols>
    <col min="1" max="1" width="5.5" style="2" bestFit="1" customWidth="1"/>
    <col min="2" max="13" width="5.25" style="2" customWidth="1"/>
    <col min="14" max="14" width="6.5" style="2" bestFit="1" customWidth="1"/>
    <col min="15" max="15" width="7.5" style="2" bestFit="1" customWidth="1"/>
    <col min="16" max="16384" width="9" style="2"/>
  </cols>
  <sheetData>
    <row r="1" spans="1:15" ht="24" x14ac:dyDescent="0.4">
      <c r="A1" s="575" t="s">
        <v>141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</row>
    <row r="2" spans="1:15" ht="24.75" thickBot="1" x14ac:dyDescent="0.4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5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140</v>
      </c>
      <c r="O3" s="148" t="s">
        <v>139</v>
      </c>
    </row>
    <row r="4" spans="1:15" ht="18.75" thickBot="1" x14ac:dyDescent="0.45">
      <c r="A4" s="27" t="s">
        <v>138</v>
      </c>
      <c r="B4" s="40">
        <v>197</v>
      </c>
      <c r="C4" s="145">
        <v>196</v>
      </c>
      <c r="D4" s="145">
        <v>142</v>
      </c>
      <c r="E4" s="145">
        <v>142</v>
      </c>
      <c r="F4" s="145">
        <v>214</v>
      </c>
      <c r="G4" s="145">
        <v>201</v>
      </c>
      <c r="H4" s="145">
        <v>240</v>
      </c>
      <c r="I4" s="145">
        <v>240</v>
      </c>
      <c r="J4" s="145">
        <v>119</v>
      </c>
      <c r="K4" s="145">
        <v>166</v>
      </c>
      <c r="L4" s="145">
        <v>153</v>
      </c>
      <c r="M4" s="144">
        <v>152</v>
      </c>
      <c r="N4" s="143">
        <f>SUM(B4:M4)</f>
        <v>2162</v>
      </c>
      <c r="O4" s="153">
        <f>N4/12</f>
        <v>180.16666666666666</v>
      </c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sqref="A1:E1"/>
    </sheetView>
  </sheetViews>
  <sheetFormatPr defaultRowHeight="18" x14ac:dyDescent="0.4"/>
  <cols>
    <col min="1" max="1" width="13.875" style="2" bestFit="1" customWidth="1"/>
    <col min="2" max="2" width="7.125" style="2" bestFit="1" customWidth="1"/>
    <col min="3" max="6" width="7.5" style="2" bestFit="1" customWidth="1"/>
    <col min="7" max="7" width="7.125" style="2" bestFit="1" customWidth="1"/>
    <col min="8" max="8" width="7.5" style="2" bestFit="1" customWidth="1"/>
    <col min="9" max="9" width="6.875" style="2" customWidth="1"/>
    <col min="10" max="10" width="6.625" style="2" bestFit="1" customWidth="1"/>
    <col min="11" max="11" width="7.5" style="2" bestFit="1" customWidth="1"/>
    <col min="12" max="12" width="7.875" style="2" customWidth="1"/>
    <col min="13" max="13" width="7.625" style="2" bestFit="1" customWidth="1"/>
    <col min="14" max="14" width="8.625" style="2" bestFit="1" customWidth="1"/>
    <col min="15" max="15" width="7.5" style="2" bestFit="1" customWidth="1"/>
    <col min="16" max="16384" width="9" style="2"/>
  </cols>
  <sheetData>
    <row r="1" spans="1:16" ht="24" x14ac:dyDescent="0.4">
      <c r="A1" s="576" t="s">
        <v>144</v>
      </c>
      <c r="B1" s="576"/>
      <c r="C1" s="576"/>
      <c r="D1" s="576"/>
      <c r="E1" s="576"/>
    </row>
    <row r="2" spans="1:16" ht="24.75" thickBot="1" x14ac:dyDescent="0.45">
      <c r="A2" s="157"/>
    </row>
    <row r="3" spans="1:16" ht="18.75" thickBot="1" x14ac:dyDescent="0.45">
      <c r="A3" s="152"/>
      <c r="B3" s="148" t="s">
        <v>136</v>
      </c>
      <c r="C3" s="148" t="s">
        <v>135</v>
      </c>
      <c r="D3" s="148" t="s">
        <v>134</v>
      </c>
      <c r="E3" s="148" t="s">
        <v>133</v>
      </c>
      <c r="F3" s="148" t="s">
        <v>132</v>
      </c>
      <c r="G3" s="148" t="s">
        <v>131</v>
      </c>
      <c r="H3" s="148" t="s">
        <v>130</v>
      </c>
      <c r="I3" s="148" t="s">
        <v>129</v>
      </c>
      <c r="J3" s="148" t="s">
        <v>128</v>
      </c>
      <c r="K3" s="148" t="s">
        <v>127</v>
      </c>
      <c r="L3" s="148" t="s">
        <v>126</v>
      </c>
      <c r="M3" s="148" t="s">
        <v>125</v>
      </c>
      <c r="N3" s="148" t="s">
        <v>140</v>
      </c>
      <c r="O3" s="148" t="s">
        <v>139</v>
      </c>
    </row>
    <row r="4" spans="1:16" ht="18.75" thickBot="1" x14ac:dyDescent="0.45">
      <c r="A4" s="156" t="s">
        <v>143</v>
      </c>
      <c r="B4" s="13">
        <v>8585</v>
      </c>
      <c r="C4" s="13">
        <v>9356</v>
      </c>
      <c r="D4" s="13">
        <v>9419</v>
      </c>
      <c r="E4" s="13">
        <v>9238</v>
      </c>
      <c r="F4" s="13">
        <v>9164</v>
      </c>
      <c r="G4" s="13">
        <v>8838</v>
      </c>
      <c r="H4" s="13">
        <v>9562</v>
      </c>
      <c r="I4" s="13">
        <v>9962</v>
      </c>
      <c r="J4" s="13">
        <v>8957</v>
      </c>
      <c r="K4" s="13">
        <v>9088</v>
      </c>
      <c r="L4" s="13">
        <v>9379</v>
      </c>
      <c r="M4" s="13">
        <v>10170</v>
      </c>
      <c r="N4" s="13">
        <v>111718</v>
      </c>
      <c r="O4" s="143">
        <v>9310</v>
      </c>
      <c r="P4" s="155"/>
    </row>
    <row r="5" spans="1:16" ht="18.75" thickBot="1" x14ac:dyDescent="0.45">
      <c r="A5" s="156" t="s">
        <v>142</v>
      </c>
      <c r="B5" s="13">
        <v>9701</v>
      </c>
      <c r="C5" s="13">
        <v>10451</v>
      </c>
      <c r="D5" s="13">
        <v>10225</v>
      </c>
      <c r="E5" s="13">
        <v>10405</v>
      </c>
      <c r="F5" s="13">
        <v>10593</v>
      </c>
      <c r="G5" s="13">
        <v>9576</v>
      </c>
      <c r="H5" s="13">
        <v>10671</v>
      </c>
      <c r="I5" s="13">
        <v>10615</v>
      </c>
      <c r="J5" s="13">
        <v>9451</v>
      </c>
      <c r="K5" s="13">
        <v>10400</v>
      </c>
      <c r="L5" s="13">
        <v>10094</v>
      </c>
      <c r="M5" s="13">
        <v>11447</v>
      </c>
      <c r="N5" s="13">
        <v>123629</v>
      </c>
      <c r="O5" s="13">
        <v>10302</v>
      </c>
      <c r="P5" s="155"/>
    </row>
  </sheetData>
  <mergeCells count="1">
    <mergeCell ref="A1:E1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sqref="A1:P1"/>
    </sheetView>
  </sheetViews>
  <sheetFormatPr defaultColWidth="24.625" defaultRowHeight="18" x14ac:dyDescent="0.4"/>
  <cols>
    <col min="1" max="1" width="13.25" style="2" customWidth="1"/>
    <col min="2" max="2" width="6.125" style="2" bestFit="1" customWidth="1"/>
    <col min="3" max="14" width="5.125" style="2" customWidth="1"/>
    <col min="15" max="15" width="6.5" style="2" bestFit="1" customWidth="1"/>
    <col min="16" max="16" width="7.5" style="2" bestFit="1" customWidth="1"/>
    <col min="17" max="16384" width="24.625" style="2"/>
  </cols>
  <sheetData>
    <row r="1" spans="1:16" ht="24" x14ac:dyDescent="0.4">
      <c r="A1" s="575" t="s">
        <v>149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5"/>
    </row>
    <row r="2" spans="1:16" ht="24.75" thickBot="1" x14ac:dyDescent="0.4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6" ht="18.75" thickBot="1" x14ac:dyDescent="0.45">
      <c r="A3" s="565"/>
      <c r="B3" s="577"/>
      <c r="C3" s="151" t="s">
        <v>136</v>
      </c>
      <c r="D3" s="150" t="s">
        <v>135</v>
      </c>
      <c r="E3" s="150" t="s">
        <v>134</v>
      </c>
      <c r="F3" s="150" t="s">
        <v>133</v>
      </c>
      <c r="G3" s="150" t="s">
        <v>132</v>
      </c>
      <c r="H3" s="150" t="s">
        <v>131</v>
      </c>
      <c r="I3" s="150" t="s">
        <v>130</v>
      </c>
      <c r="J3" s="150" t="s">
        <v>129</v>
      </c>
      <c r="K3" s="150" t="s">
        <v>128</v>
      </c>
      <c r="L3" s="150" t="s">
        <v>127</v>
      </c>
      <c r="M3" s="150" t="s">
        <v>126</v>
      </c>
      <c r="N3" s="149" t="s">
        <v>125</v>
      </c>
      <c r="O3" s="148" t="s">
        <v>140</v>
      </c>
      <c r="P3" s="148" t="s">
        <v>139</v>
      </c>
    </row>
    <row r="4" spans="1:16" x14ac:dyDescent="0.4">
      <c r="A4" s="167" t="s">
        <v>148</v>
      </c>
      <c r="B4" s="166" t="s">
        <v>147</v>
      </c>
      <c r="C4" s="54">
        <v>4</v>
      </c>
      <c r="D4" s="165">
        <v>10</v>
      </c>
      <c r="E4" s="165">
        <v>1</v>
      </c>
      <c r="F4" s="165">
        <v>5</v>
      </c>
      <c r="G4" s="165">
        <v>6</v>
      </c>
      <c r="H4" s="165">
        <v>10</v>
      </c>
      <c r="I4" s="165">
        <v>6</v>
      </c>
      <c r="J4" s="165">
        <v>10</v>
      </c>
      <c r="K4" s="165">
        <v>6</v>
      </c>
      <c r="L4" s="165">
        <v>10</v>
      </c>
      <c r="M4" s="165">
        <v>8</v>
      </c>
      <c r="N4" s="164">
        <v>12</v>
      </c>
      <c r="O4" s="163">
        <v>88</v>
      </c>
      <c r="P4" s="578">
        <v>8</v>
      </c>
    </row>
    <row r="5" spans="1:16" x14ac:dyDescent="0.4">
      <c r="A5" s="162" t="s">
        <v>146</v>
      </c>
      <c r="B5" s="161" t="s">
        <v>145</v>
      </c>
      <c r="C5" s="48">
        <v>1</v>
      </c>
      <c r="D5" s="47">
        <v>0</v>
      </c>
      <c r="E5" s="47">
        <v>1</v>
      </c>
      <c r="F5" s="47">
        <v>0</v>
      </c>
      <c r="G5" s="47">
        <v>0</v>
      </c>
      <c r="H5" s="47">
        <v>0</v>
      </c>
      <c r="I5" s="47">
        <v>2</v>
      </c>
      <c r="J5" s="47">
        <v>0</v>
      </c>
      <c r="K5" s="47">
        <v>0</v>
      </c>
      <c r="L5" s="47">
        <v>0</v>
      </c>
      <c r="M5" s="47">
        <v>2</v>
      </c>
      <c r="N5" s="160">
        <v>1</v>
      </c>
      <c r="O5" s="159">
        <v>7</v>
      </c>
      <c r="P5" s="579"/>
    </row>
    <row r="6" spans="1:16" ht="18.75" thickBot="1" x14ac:dyDescent="0.45">
      <c r="A6" s="580" t="s">
        <v>119</v>
      </c>
      <c r="B6" s="581"/>
      <c r="C6" s="44">
        <v>1</v>
      </c>
      <c r="D6" s="43">
        <v>5</v>
      </c>
      <c r="E6" s="43">
        <v>2</v>
      </c>
      <c r="F6" s="43">
        <v>2</v>
      </c>
      <c r="G6" s="43">
        <v>1</v>
      </c>
      <c r="H6" s="43">
        <v>0</v>
      </c>
      <c r="I6" s="43">
        <v>0</v>
      </c>
      <c r="J6" s="43">
        <v>1</v>
      </c>
      <c r="K6" s="43">
        <v>0</v>
      </c>
      <c r="L6" s="43">
        <v>2</v>
      </c>
      <c r="M6" s="43">
        <v>2</v>
      </c>
      <c r="N6" s="42">
        <v>0</v>
      </c>
      <c r="O6" s="158">
        <v>16</v>
      </c>
      <c r="P6" s="158">
        <v>1</v>
      </c>
    </row>
  </sheetData>
  <mergeCells count="4">
    <mergeCell ref="A1:P1"/>
    <mergeCell ref="A3:B3"/>
    <mergeCell ref="P4:P5"/>
    <mergeCell ref="A6:B6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A48" sqref="A48:D48"/>
    </sheetView>
  </sheetViews>
  <sheetFormatPr defaultRowHeight="18" x14ac:dyDescent="0.4"/>
  <cols>
    <col min="1" max="1" width="11" style="2" bestFit="1" customWidth="1"/>
    <col min="2" max="2" width="9" style="2" bestFit="1" customWidth="1"/>
    <col min="3" max="3" width="7.125" style="2" bestFit="1" customWidth="1"/>
    <col min="4" max="16384" width="9" style="2"/>
  </cols>
  <sheetData>
    <row r="1" spans="1:4" ht="24" x14ac:dyDescent="0.4">
      <c r="A1" s="582" t="s">
        <v>205</v>
      </c>
      <c r="B1" s="582"/>
      <c r="C1" s="582"/>
    </row>
    <row r="2" spans="1:4" ht="18.75" thickBot="1" x14ac:dyDescent="0.45">
      <c r="A2" s="198"/>
    </row>
    <row r="3" spans="1:4" ht="18.75" thickBot="1" x14ac:dyDescent="0.45">
      <c r="A3" s="197" t="s">
        <v>204</v>
      </c>
      <c r="B3" s="196" t="s">
        <v>203</v>
      </c>
      <c r="C3" s="195" t="s">
        <v>202</v>
      </c>
    </row>
    <row r="4" spans="1:4" x14ac:dyDescent="0.4">
      <c r="A4" s="194" t="s">
        <v>201</v>
      </c>
      <c r="B4" s="185">
        <v>677</v>
      </c>
      <c r="C4" s="184">
        <v>71.5</v>
      </c>
      <c r="D4" s="180"/>
    </row>
    <row r="5" spans="1:4" x14ac:dyDescent="0.4">
      <c r="A5" s="191" t="s">
        <v>200</v>
      </c>
      <c r="B5" s="192">
        <v>882</v>
      </c>
      <c r="C5" s="190">
        <v>47.1</v>
      </c>
      <c r="D5" s="180"/>
    </row>
    <row r="6" spans="1:4" x14ac:dyDescent="0.4">
      <c r="A6" s="191" t="s">
        <v>199</v>
      </c>
      <c r="B6" s="51">
        <v>1946</v>
      </c>
      <c r="C6" s="190">
        <v>14.3</v>
      </c>
      <c r="D6" s="180"/>
    </row>
    <row r="7" spans="1:4" x14ac:dyDescent="0.4">
      <c r="A7" s="191" t="s">
        <v>198</v>
      </c>
      <c r="B7" s="51">
        <v>1583</v>
      </c>
      <c r="C7" s="190">
        <v>15.2</v>
      </c>
      <c r="D7" s="180"/>
    </row>
    <row r="8" spans="1:4" x14ac:dyDescent="0.4">
      <c r="A8" s="191" t="s">
        <v>197</v>
      </c>
      <c r="B8" s="51">
        <v>2106</v>
      </c>
      <c r="C8" s="190">
        <v>5.3</v>
      </c>
      <c r="D8" s="180"/>
    </row>
    <row r="9" spans="1:4" x14ac:dyDescent="0.4">
      <c r="A9" s="191" t="s">
        <v>196</v>
      </c>
      <c r="B9" s="51">
        <v>1387</v>
      </c>
      <c r="C9" s="190">
        <v>46.3</v>
      </c>
      <c r="D9" s="180"/>
    </row>
    <row r="10" spans="1:4" x14ac:dyDescent="0.4">
      <c r="A10" s="191" t="s">
        <v>195</v>
      </c>
      <c r="B10" s="51">
        <v>1039</v>
      </c>
      <c r="C10" s="190">
        <v>3</v>
      </c>
      <c r="D10" s="180"/>
    </row>
    <row r="11" spans="1:4" x14ac:dyDescent="0.4">
      <c r="A11" s="191" t="s">
        <v>194</v>
      </c>
      <c r="B11" s="51">
        <v>2279</v>
      </c>
      <c r="C11" s="190">
        <v>8.1</v>
      </c>
      <c r="D11" s="180"/>
    </row>
    <row r="12" spans="1:4" x14ac:dyDescent="0.4">
      <c r="A12" s="191" t="s">
        <v>193</v>
      </c>
      <c r="B12" s="47">
        <v>354</v>
      </c>
      <c r="C12" s="190">
        <v>4.2</v>
      </c>
      <c r="D12" s="180"/>
    </row>
    <row r="13" spans="1:4" x14ac:dyDescent="0.4">
      <c r="A13" s="191" t="s">
        <v>192</v>
      </c>
      <c r="B13" s="51">
        <v>2215</v>
      </c>
      <c r="C13" s="190">
        <v>5.8</v>
      </c>
      <c r="D13" s="180"/>
    </row>
    <row r="14" spans="1:4" x14ac:dyDescent="0.4">
      <c r="A14" s="191" t="s">
        <v>191</v>
      </c>
      <c r="B14" s="51">
        <v>2890</v>
      </c>
      <c r="C14" s="190">
        <v>7.2</v>
      </c>
      <c r="D14" s="180"/>
    </row>
    <row r="15" spans="1:4" x14ac:dyDescent="0.4">
      <c r="A15" s="191" t="s">
        <v>190</v>
      </c>
      <c r="B15" s="51">
        <v>2016</v>
      </c>
      <c r="C15" s="190">
        <v>26.4</v>
      </c>
      <c r="D15" s="180"/>
    </row>
    <row r="16" spans="1:4" x14ac:dyDescent="0.4">
      <c r="A16" s="191" t="s">
        <v>189</v>
      </c>
      <c r="B16" s="51">
        <v>4063</v>
      </c>
      <c r="C16" s="190">
        <v>17.5</v>
      </c>
      <c r="D16" s="180"/>
    </row>
    <row r="17" spans="1:4" x14ac:dyDescent="0.4">
      <c r="A17" s="191" t="s">
        <v>188</v>
      </c>
      <c r="B17" s="47">
        <v>350</v>
      </c>
      <c r="C17" s="190">
        <v>2.5</v>
      </c>
      <c r="D17" s="180"/>
    </row>
    <row r="18" spans="1:4" x14ac:dyDescent="0.4">
      <c r="A18" s="191" t="s">
        <v>187</v>
      </c>
      <c r="B18" s="47">
        <v>373</v>
      </c>
      <c r="C18" s="190">
        <v>3.1</v>
      </c>
      <c r="D18" s="180"/>
    </row>
    <row r="19" spans="1:4" x14ac:dyDescent="0.4">
      <c r="A19" s="191" t="s">
        <v>186</v>
      </c>
      <c r="B19" s="192">
        <v>1091</v>
      </c>
      <c r="C19" s="190">
        <v>19.600000000000001</v>
      </c>
      <c r="D19" s="180"/>
    </row>
    <row r="20" spans="1:4" x14ac:dyDescent="0.4">
      <c r="A20" s="191" t="s">
        <v>185</v>
      </c>
      <c r="B20" s="47">
        <v>425</v>
      </c>
      <c r="C20" s="190">
        <v>3.5</v>
      </c>
      <c r="D20" s="180"/>
    </row>
    <row r="21" spans="1:4" x14ac:dyDescent="0.4">
      <c r="A21" s="191" t="s">
        <v>184</v>
      </c>
      <c r="B21" s="51">
        <v>1955</v>
      </c>
      <c r="C21" s="190">
        <v>3.9</v>
      </c>
      <c r="D21" s="180"/>
    </row>
    <row r="22" spans="1:4" x14ac:dyDescent="0.4">
      <c r="A22" s="191" t="s">
        <v>183</v>
      </c>
      <c r="B22" s="51">
        <v>963</v>
      </c>
      <c r="C22" s="190">
        <v>3.6</v>
      </c>
      <c r="D22" s="180"/>
    </row>
    <row r="23" spans="1:4" x14ac:dyDescent="0.4">
      <c r="A23" s="191" t="s">
        <v>182</v>
      </c>
      <c r="B23" s="51">
        <v>951</v>
      </c>
      <c r="C23" s="190">
        <v>13.8</v>
      </c>
      <c r="D23" s="180"/>
    </row>
    <row r="24" spans="1:4" x14ac:dyDescent="0.4">
      <c r="A24" s="191" t="s">
        <v>181</v>
      </c>
      <c r="B24" s="51">
        <v>2564</v>
      </c>
      <c r="C24" s="190">
        <v>0.9</v>
      </c>
      <c r="D24" s="180"/>
    </row>
    <row r="25" spans="1:4" x14ac:dyDescent="0.4">
      <c r="A25" s="191" t="s">
        <v>180</v>
      </c>
      <c r="B25" s="47">
        <v>783</v>
      </c>
      <c r="C25" s="190">
        <v>12.2</v>
      </c>
      <c r="D25" s="180"/>
    </row>
    <row r="26" spans="1:4" x14ac:dyDescent="0.4">
      <c r="A26" s="191" t="s">
        <v>179</v>
      </c>
      <c r="B26" s="47">
        <v>790</v>
      </c>
      <c r="C26" s="190">
        <v>6.6</v>
      </c>
      <c r="D26" s="180"/>
    </row>
    <row r="27" spans="1:4" x14ac:dyDescent="0.4">
      <c r="A27" s="191" t="s">
        <v>178</v>
      </c>
      <c r="B27" s="51">
        <v>1486</v>
      </c>
      <c r="C27" s="190">
        <v>13.5</v>
      </c>
      <c r="D27" s="183"/>
    </row>
    <row r="28" spans="1:4" x14ac:dyDescent="0.4">
      <c r="A28" s="191" t="s">
        <v>177</v>
      </c>
      <c r="B28" s="51">
        <v>730</v>
      </c>
      <c r="C28" s="190">
        <v>12.5</v>
      </c>
      <c r="D28" s="183"/>
    </row>
    <row r="29" spans="1:4" x14ac:dyDescent="0.4">
      <c r="A29" s="191" t="s">
        <v>176</v>
      </c>
      <c r="B29" s="51">
        <v>2585</v>
      </c>
      <c r="C29" s="190">
        <v>23.3</v>
      </c>
      <c r="D29" s="183"/>
    </row>
    <row r="30" spans="1:4" x14ac:dyDescent="0.4">
      <c r="A30" s="191" t="s">
        <v>175</v>
      </c>
      <c r="B30" s="51">
        <v>3172</v>
      </c>
      <c r="C30" s="190">
        <v>30.7</v>
      </c>
      <c r="D30" s="183"/>
    </row>
    <row r="31" spans="1:4" x14ac:dyDescent="0.4">
      <c r="A31" s="191" t="s">
        <v>174</v>
      </c>
      <c r="B31" s="47">
        <v>432</v>
      </c>
      <c r="C31" s="190">
        <v>32.5</v>
      </c>
      <c r="D31" s="183"/>
    </row>
    <row r="32" spans="1:4" x14ac:dyDescent="0.4">
      <c r="A32" s="191" t="s">
        <v>173</v>
      </c>
      <c r="B32" s="47">
        <v>426</v>
      </c>
      <c r="C32" s="190">
        <v>26.9</v>
      </c>
      <c r="D32" s="183"/>
    </row>
    <row r="33" spans="1:10" x14ac:dyDescent="0.4">
      <c r="A33" s="191" t="s">
        <v>172</v>
      </c>
      <c r="B33" s="47">
        <v>488</v>
      </c>
      <c r="C33" s="190">
        <v>97.1</v>
      </c>
      <c r="D33" s="183"/>
    </row>
    <row r="34" spans="1:10" x14ac:dyDescent="0.4">
      <c r="A34" s="191" t="s">
        <v>171</v>
      </c>
      <c r="B34" s="51">
        <v>1741</v>
      </c>
      <c r="C34" s="190">
        <v>2.1</v>
      </c>
      <c r="D34" s="183"/>
    </row>
    <row r="35" spans="1:10" x14ac:dyDescent="0.4">
      <c r="A35" s="191" t="s">
        <v>170</v>
      </c>
      <c r="B35" s="47">
        <v>553</v>
      </c>
      <c r="C35" s="190">
        <v>9.8000000000000007</v>
      </c>
      <c r="D35" s="183"/>
    </row>
    <row r="36" spans="1:10" x14ac:dyDescent="0.4">
      <c r="A36" s="191" t="s">
        <v>169</v>
      </c>
      <c r="B36" s="47">
        <v>417</v>
      </c>
      <c r="C36" s="190">
        <v>5.6</v>
      </c>
      <c r="D36" s="183"/>
    </row>
    <row r="37" spans="1:10" x14ac:dyDescent="0.4">
      <c r="A37" s="191" t="s">
        <v>168</v>
      </c>
      <c r="B37" s="47">
        <v>237</v>
      </c>
      <c r="C37" s="190">
        <v>14</v>
      </c>
      <c r="D37" s="183"/>
    </row>
    <row r="38" spans="1:10" x14ac:dyDescent="0.4">
      <c r="A38" s="191" t="s">
        <v>167</v>
      </c>
      <c r="B38" s="51">
        <v>1872</v>
      </c>
      <c r="C38" s="190">
        <v>10.1</v>
      </c>
      <c r="D38" s="183"/>
    </row>
    <row r="39" spans="1:10" x14ac:dyDescent="0.4">
      <c r="A39" s="191" t="s">
        <v>166</v>
      </c>
      <c r="B39" s="51">
        <v>1451</v>
      </c>
      <c r="C39" s="190">
        <v>7.6</v>
      </c>
      <c r="D39" s="183"/>
    </row>
    <row r="40" spans="1:10" x14ac:dyDescent="0.4">
      <c r="A40" s="191" t="s">
        <v>165</v>
      </c>
      <c r="B40" s="47">
        <v>800</v>
      </c>
      <c r="C40" s="190">
        <v>9.1999999999999993</v>
      </c>
      <c r="D40" s="183"/>
    </row>
    <row r="41" spans="1:10" x14ac:dyDescent="0.4">
      <c r="A41" s="191" t="s">
        <v>164</v>
      </c>
      <c r="B41" s="193">
        <v>958</v>
      </c>
      <c r="C41" s="190">
        <v>21.7</v>
      </c>
      <c r="D41" s="183"/>
    </row>
    <row r="42" spans="1:10" x14ac:dyDescent="0.4">
      <c r="A42" s="191" t="s">
        <v>163</v>
      </c>
      <c r="B42" s="51">
        <v>970</v>
      </c>
      <c r="C42" s="190">
        <v>9.6999999999999993</v>
      </c>
      <c r="D42" s="183"/>
    </row>
    <row r="43" spans="1:10" x14ac:dyDescent="0.4">
      <c r="A43" s="191" t="s">
        <v>162</v>
      </c>
      <c r="B43" s="51">
        <v>883</v>
      </c>
      <c r="C43" s="190">
        <v>99.9</v>
      </c>
      <c r="D43" s="183"/>
    </row>
    <row r="44" spans="1:10" ht="18.75" x14ac:dyDescent="0.4">
      <c r="A44" s="191" t="s">
        <v>161</v>
      </c>
      <c r="B44" s="192">
        <v>1041</v>
      </c>
      <c r="C44" s="190">
        <v>17.100000000000001</v>
      </c>
      <c r="D44" s="183"/>
      <c r="J44"/>
    </row>
    <row r="45" spans="1:10" ht="18.75" x14ac:dyDescent="0.4">
      <c r="A45" s="191" t="s">
        <v>160</v>
      </c>
      <c r="B45" s="51">
        <v>2362</v>
      </c>
      <c r="C45" s="190">
        <v>45</v>
      </c>
      <c r="D45" s="183"/>
      <c r="J45"/>
    </row>
    <row r="46" spans="1:10" ht="19.5" thickBot="1" x14ac:dyDescent="0.45">
      <c r="A46" s="189" t="s">
        <v>159</v>
      </c>
      <c r="B46" s="188">
        <v>618</v>
      </c>
      <c r="C46" s="187">
        <v>40.1</v>
      </c>
      <c r="D46" s="183"/>
      <c r="J46"/>
    </row>
    <row r="47" spans="1:10" ht="19.5" thickBot="1" x14ac:dyDescent="0.45">
      <c r="A47" s="186" t="s">
        <v>158</v>
      </c>
      <c r="B47" s="185">
        <f>SUM(B4:B46)</f>
        <v>56904</v>
      </c>
      <c r="C47" s="184">
        <v>6.4</v>
      </c>
      <c r="D47" s="183"/>
      <c r="E47" s="155"/>
      <c r="J47"/>
    </row>
    <row r="48" spans="1:10" ht="23.25" customHeight="1" x14ac:dyDescent="0.4">
      <c r="A48" s="583" t="s">
        <v>157</v>
      </c>
      <c r="B48" s="583"/>
      <c r="C48" s="583"/>
      <c r="D48" s="583"/>
    </row>
    <row r="49" spans="1:6" x14ac:dyDescent="0.4">
      <c r="A49" s="182" t="s">
        <v>382</v>
      </c>
      <c r="B49" s="182"/>
      <c r="C49" s="182"/>
      <c r="D49" s="181"/>
      <c r="E49" s="180"/>
      <c r="F49" s="60"/>
    </row>
  </sheetData>
  <mergeCells count="2">
    <mergeCell ref="A1:C1"/>
    <mergeCell ref="A48:D48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sqref="A1:N1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584" t="s">
        <v>209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4" ht="18.75" thickBot="1" x14ac:dyDescent="0.4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</row>
    <row r="4" spans="1:14" ht="18.75" x14ac:dyDescent="0.4">
      <c r="A4" s="214" t="s">
        <v>208</v>
      </c>
      <c r="B4" s="213">
        <v>77</v>
      </c>
      <c r="C4" s="212">
        <v>84</v>
      </c>
      <c r="D4" s="212">
        <v>81</v>
      </c>
      <c r="E4" s="212">
        <v>75</v>
      </c>
      <c r="F4" s="212">
        <v>57</v>
      </c>
      <c r="G4" s="212">
        <v>50</v>
      </c>
      <c r="H4" s="212">
        <v>48</v>
      </c>
      <c r="I4" s="212">
        <v>40</v>
      </c>
      <c r="J4" s="212">
        <v>48</v>
      </c>
      <c r="K4" s="212">
        <v>77</v>
      </c>
      <c r="L4" s="212">
        <v>87</v>
      </c>
      <c r="M4" s="211">
        <v>81</v>
      </c>
      <c r="N4" s="210">
        <f>SUM(B4:M4)</f>
        <v>805</v>
      </c>
    </row>
    <row r="5" spans="1:14" ht="18.75" x14ac:dyDescent="0.4">
      <c r="A5" s="209" t="s">
        <v>207</v>
      </c>
      <c r="B5" s="208">
        <v>265</v>
      </c>
      <c r="C5" s="207">
        <v>283</v>
      </c>
      <c r="D5" s="207">
        <v>291</v>
      </c>
      <c r="E5" s="207">
        <v>243</v>
      </c>
      <c r="F5" s="207">
        <v>194</v>
      </c>
      <c r="G5" s="207">
        <v>162</v>
      </c>
      <c r="H5" s="207">
        <v>166</v>
      </c>
      <c r="I5" s="207">
        <v>115</v>
      </c>
      <c r="J5" s="207">
        <v>174</v>
      </c>
      <c r="K5" s="207">
        <v>249</v>
      </c>
      <c r="L5" s="207">
        <v>295</v>
      </c>
      <c r="M5" s="206">
        <v>268</v>
      </c>
      <c r="N5" s="205">
        <f>SUM(B5:M5)</f>
        <v>2705</v>
      </c>
    </row>
    <row r="6" spans="1:14" ht="19.5" thickBot="1" x14ac:dyDescent="0.45">
      <c r="A6" s="204" t="s">
        <v>206</v>
      </c>
      <c r="B6" s="203">
        <v>133</v>
      </c>
      <c r="C6" s="202">
        <v>142</v>
      </c>
      <c r="D6" s="202">
        <v>146</v>
      </c>
      <c r="E6" s="202">
        <v>122</v>
      </c>
      <c r="F6" s="202">
        <v>97</v>
      </c>
      <c r="G6" s="202">
        <v>81</v>
      </c>
      <c r="H6" s="202">
        <v>83</v>
      </c>
      <c r="I6" s="202">
        <v>58</v>
      </c>
      <c r="J6" s="202">
        <v>87</v>
      </c>
      <c r="K6" s="202">
        <v>125</v>
      </c>
      <c r="L6" s="202">
        <v>148</v>
      </c>
      <c r="M6" s="201">
        <v>134</v>
      </c>
      <c r="N6" s="200">
        <f>SUM(B6:M6)</f>
        <v>1356</v>
      </c>
    </row>
    <row r="7" spans="1:14" x14ac:dyDescent="0.4">
      <c r="A7" s="199"/>
    </row>
  </sheetData>
  <mergeCells count="1">
    <mergeCell ref="A1:N1"/>
  </mergeCells>
  <phoneticPr fontId="3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sqref="A1:N1"/>
    </sheetView>
  </sheetViews>
  <sheetFormatPr defaultRowHeight="18" x14ac:dyDescent="0.4"/>
  <cols>
    <col min="1" max="1" width="13.875" style="2" bestFit="1" customWidth="1"/>
    <col min="2" max="13" width="5.625" style="2" customWidth="1"/>
    <col min="14" max="14" width="6" style="2" bestFit="1" customWidth="1"/>
    <col min="15" max="16384" width="9" style="2"/>
  </cols>
  <sheetData>
    <row r="1" spans="1:14" ht="24" x14ac:dyDescent="0.4">
      <c r="A1" s="582" t="s">
        <v>212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</row>
    <row r="2" spans="1:14" ht="18.75" thickBot="1" x14ac:dyDescent="0.45">
      <c r="A2" s="225"/>
    </row>
    <row r="3" spans="1:14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</row>
    <row r="4" spans="1:14" x14ac:dyDescent="0.4">
      <c r="A4" s="224" t="s">
        <v>211</v>
      </c>
      <c r="B4" s="223">
        <v>50</v>
      </c>
      <c r="C4" s="222">
        <v>46</v>
      </c>
      <c r="D4" s="222">
        <v>39</v>
      </c>
      <c r="E4" s="222">
        <v>42</v>
      </c>
      <c r="F4" s="222">
        <v>55</v>
      </c>
      <c r="G4" s="222">
        <v>32</v>
      </c>
      <c r="H4" s="222">
        <v>36</v>
      </c>
      <c r="I4" s="222">
        <v>37</v>
      </c>
      <c r="J4" s="222">
        <v>38</v>
      </c>
      <c r="K4" s="222">
        <v>48</v>
      </c>
      <c r="L4" s="222">
        <v>45</v>
      </c>
      <c r="M4" s="221">
        <v>49</v>
      </c>
      <c r="N4" s="220">
        <f>SUM(B4:M4)</f>
        <v>517</v>
      </c>
    </row>
    <row r="5" spans="1:14" ht="18.75" thickBot="1" x14ac:dyDescent="0.45">
      <c r="A5" s="219" t="s">
        <v>210</v>
      </c>
      <c r="B5" s="218">
        <v>105</v>
      </c>
      <c r="C5" s="217">
        <v>123</v>
      </c>
      <c r="D5" s="217">
        <v>91</v>
      </c>
      <c r="E5" s="217">
        <v>130</v>
      </c>
      <c r="F5" s="217">
        <v>126</v>
      </c>
      <c r="G5" s="217">
        <v>79</v>
      </c>
      <c r="H5" s="217">
        <v>103</v>
      </c>
      <c r="I5" s="217">
        <v>120</v>
      </c>
      <c r="J5" s="217">
        <v>107</v>
      </c>
      <c r="K5" s="217">
        <v>139</v>
      </c>
      <c r="L5" s="217">
        <v>138</v>
      </c>
      <c r="M5" s="216">
        <v>150</v>
      </c>
      <c r="N5" s="12">
        <f>SUM(B5:M5)</f>
        <v>1411</v>
      </c>
    </row>
    <row r="6" spans="1:14" x14ac:dyDescent="0.4">
      <c r="A6" s="199"/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115" zoomScaleNormal="100" zoomScaleSheetLayoutView="115" workbookViewId="0">
      <selection sqref="A1:O1"/>
    </sheetView>
  </sheetViews>
  <sheetFormatPr defaultColWidth="25.5" defaultRowHeight="18" x14ac:dyDescent="0.4"/>
  <cols>
    <col min="1" max="1" width="9.5" style="2" bestFit="1" customWidth="1"/>
    <col min="2" max="2" width="11.625" style="2" bestFit="1" customWidth="1"/>
    <col min="3" max="15" width="5.875" style="2" customWidth="1"/>
    <col min="16" max="16384" width="25.5" style="2"/>
  </cols>
  <sheetData>
    <row r="1" spans="1:15" ht="24" x14ac:dyDescent="0.4">
      <c r="A1" s="582" t="s">
        <v>218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</row>
    <row r="2" spans="1:15" ht="24" x14ac:dyDescent="0.4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8.75" thickBot="1" x14ac:dyDescent="0.45">
      <c r="A3" s="587" t="s">
        <v>217</v>
      </c>
      <c r="B3" s="587"/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</row>
    <row r="4" spans="1:15" ht="18.75" thickBot="1" x14ac:dyDescent="0.45">
      <c r="A4" s="565"/>
      <c r="B4" s="566"/>
      <c r="C4" s="151" t="s">
        <v>136</v>
      </c>
      <c r="D4" s="150" t="s">
        <v>135</v>
      </c>
      <c r="E4" s="150" t="s">
        <v>134</v>
      </c>
      <c r="F4" s="150" t="s">
        <v>133</v>
      </c>
      <c r="G4" s="150" t="s">
        <v>132</v>
      </c>
      <c r="H4" s="150" t="s">
        <v>131</v>
      </c>
      <c r="I4" s="150" t="s">
        <v>130</v>
      </c>
      <c r="J4" s="150" t="s">
        <v>129</v>
      </c>
      <c r="K4" s="150" t="s">
        <v>128</v>
      </c>
      <c r="L4" s="150" t="s">
        <v>127</v>
      </c>
      <c r="M4" s="150" t="s">
        <v>126</v>
      </c>
      <c r="N4" s="149" t="s">
        <v>125</v>
      </c>
      <c r="O4" s="109" t="s">
        <v>58</v>
      </c>
    </row>
    <row r="5" spans="1:15" x14ac:dyDescent="0.4">
      <c r="A5" s="588" t="s">
        <v>216</v>
      </c>
      <c r="B5" s="166" t="s">
        <v>214</v>
      </c>
      <c r="C5" s="240">
        <v>162</v>
      </c>
      <c r="D5" s="239">
        <v>132</v>
      </c>
      <c r="E5" s="239">
        <v>152</v>
      </c>
      <c r="F5" s="239">
        <v>166</v>
      </c>
      <c r="G5" s="239">
        <v>187</v>
      </c>
      <c r="H5" s="239">
        <v>193</v>
      </c>
      <c r="I5" s="239">
        <v>167</v>
      </c>
      <c r="J5" s="239">
        <v>152</v>
      </c>
      <c r="K5" s="239">
        <v>184</v>
      </c>
      <c r="L5" s="239">
        <v>156</v>
      </c>
      <c r="M5" s="239">
        <v>135</v>
      </c>
      <c r="N5" s="238">
        <v>197</v>
      </c>
      <c r="O5" s="237">
        <f t="shared" ref="O5:O10" si="0">SUM(C5:N5)</f>
        <v>1983</v>
      </c>
    </row>
    <row r="6" spans="1:15" x14ac:dyDescent="0.4">
      <c r="A6" s="585"/>
      <c r="B6" s="161" t="s">
        <v>213</v>
      </c>
      <c r="C6" s="234">
        <v>176</v>
      </c>
      <c r="D6" s="233">
        <v>138</v>
      </c>
      <c r="E6" s="233">
        <v>172</v>
      </c>
      <c r="F6" s="233">
        <v>174</v>
      </c>
      <c r="G6" s="233">
        <v>197</v>
      </c>
      <c r="H6" s="233">
        <v>215</v>
      </c>
      <c r="I6" s="233">
        <v>192</v>
      </c>
      <c r="J6" s="233">
        <v>184</v>
      </c>
      <c r="K6" s="233">
        <v>202</v>
      </c>
      <c r="L6" s="233">
        <v>172</v>
      </c>
      <c r="M6" s="233">
        <v>141</v>
      </c>
      <c r="N6" s="232">
        <v>220</v>
      </c>
      <c r="O6" s="235">
        <f t="shared" si="0"/>
        <v>2183</v>
      </c>
    </row>
    <row r="7" spans="1:15" x14ac:dyDescent="0.4">
      <c r="A7" s="585" t="s">
        <v>215</v>
      </c>
      <c r="B7" s="161" t="s">
        <v>214</v>
      </c>
      <c r="C7" s="234">
        <v>375</v>
      </c>
      <c r="D7" s="233">
        <v>558</v>
      </c>
      <c r="E7" s="233">
        <v>414</v>
      </c>
      <c r="F7" s="233">
        <v>457</v>
      </c>
      <c r="G7" s="233">
        <v>442</v>
      </c>
      <c r="H7" s="233">
        <v>489</v>
      </c>
      <c r="I7" s="233">
        <v>433</v>
      </c>
      <c r="J7" s="233">
        <v>503</v>
      </c>
      <c r="K7" s="233">
        <v>538</v>
      </c>
      <c r="L7" s="233">
        <v>538</v>
      </c>
      <c r="M7" s="233">
        <v>513</v>
      </c>
      <c r="N7" s="232">
        <v>442</v>
      </c>
      <c r="O7" s="235">
        <f t="shared" si="0"/>
        <v>5702</v>
      </c>
    </row>
    <row r="8" spans="1:15" x14ac:dyDescent="0.4">
      <c r="A8" s="585"/>
      <c r="B8" s="161" t="s">
        <v>213</v>
      </c>
      <c r="C8" s="234">
        <v>499</v>
      </c>
      <c r="D8" s="233">
        <v>712</v>
      </c>
      <c r="E8" s="233">
        <v>589</v>
      </c>
      <c r="F8" s="233">
        <v>642</v>
      </c>
      <c r="G8" s="233">
        <v>588</v>
      </c>
      <c r="H8" s="233">
        <v>716</v>
      </c>
      <c r="I8" s="233">
        <v>613</v>
      </c>
      <c r="J8" s="233">
        <v>701</v>
      </c>
      <c r="K8" s="236">
        <v>792</v>
      </c>
      <c r="L8" s="233">
        <v>763</v>
      </c>
      <c r="M8" s="233">
        <v>689</v>
      </c>
      <c r="N8" s="232">
        <v>611</v>
      </c>
      <c r="O8" s="235">
        <f t="shared" si="0"/>
        <v>7915</v>
      </c>
    </row>
    <row r="9" spans="1:15" x14ac:dyDescent="0.4">
      <c r="A9" s="585" t="s">
        <v>122</v>
      </c>
      <c r="B9" s="161" t="s">
        <v>214</v>
      </c>
      <c r="C9" s="234">
        <v>80</v>
      </c>
      <c r="D9" s="233">
        <v>70</v>
      </c>
      <c r="E9" s="233">
        <v>77</v>
      </c>
      <c r="F9" s="233">
        <v>120</v>
      </c>
      <c r="G9" s="233">
        <v>64</v>
      </c>
      <c r="H9" s="233">
        <v>99</v>
      </c>
      <c r="I9" s="233">
        <v>66</v>
      </c>
      <c r="J9" s="233">
        <v>68</v>
      </c>
      <c r="K9" s="233">
        <v>67</v>
      </c>
      <c r="L9" s="233">
        <v>83</v>
      </c>
      <c r="M9" s="233">
        <v>68</v>
      </c>
      <c r="N9" s="232">
        <v>69</v>
      </c>
      <c r="O9" s="231">
        <f t="shared" si="0"/>
        <v>931</v>
      </c>
    </row>
    <row r="10" spans="1:15" ht="18.75" thickBot="1" x14ac:dyDescent="0.45">
      <c r="A10" s="586"/>
      <c r="B10" s="230" t="s">
        <v>213</v>
      </c>
      <c r="C10" s="229">
        <v>80</v>
      </c>
      <c r="D10" s="228">
        <v>70</v>
      </c>
      <c r="E10" s="228">
        <v>82</v>
      </c>
      <c r="F10" s="228">
        <v>120</v>
      </c>
      <c r="G10" s="228">
        <v>78</v>
      </c>
      <c r="H10" s="228">
        <v>125</v>
      </c>
      <c r="I10" s="228">
        <v>85</v>
      </c>
      <c r="J10" s="228">
        <v>77</v>
      </c>
      <c r="K10" s="228">
        <v>82</v>
      </c>
      <c r="L10" s="228">
        <v>96</v>
      </c>
      <c r="M10" s="228">
        <v>74</v>
      </c>
      <c r="N10" s="227">
        <v>76</v>
      </c>
      <c r="O10" s="226">
        <f t="shared" si="0"/>
        <v>1045</v>
      </c>
    </row>
    <row r="11" spans="1:15" x14ac:dyDescent="0.4">
      <c r="A11" s="199"/>
    </row>
  </sheetData>
  <mergeCells count="6">
    <mergeCell ref="A9:A10"/>
    <mergeCell ref="A1:O1"/>
    <mergeCell ref="A3:O3"/>
    <mergeCell ref="A4:B4"/>
    <mergeCell ref="A5:A6"/>
    <mergeCell ref="A7:A8"/>
  </mergeCells>
  <phoneticPr fontId="3"/>
  <pageMargins left="0.7" right="0.7" top="0.75" bottom="0.75" header="0.3" footer="0.3"/>
  <pageSetup paperSize="9" scale="9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workbookViewId="0">
      <selection sqref="A1:O1"/>
    </sheetView>
  </sheetViews>
  <sheetFormatPr defaultColWidth="63.625" defaultRowHeight="18" x14ac:dyDescent="0.4"/>
  <cols>
    <col min="1" max="1" width="27.25" style="2" bestFit="1" customWidth="1"/>
    <col min="2" max="13" width="4.875" style="2" customWidth="1"/>
    <col min="14" max="14" width="6" style="2" bestFit="1" customWidth="1"/>
    <col min="15" max="28" width="20.75" style="2" customWidth="1"/>
    <col min="29" max="16384" width="63.625" style="2"/>
  </cols>
  <sheetData>
    <row r="1" spans="1:15" ht="24" x14ac:dyDescent="0.4">
      <c r="A1" s="584" t="s">
        <v>222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</row>
    <row r="2" spans="1:15" ht="18.75" thickBot="1" x14ac:dyDescent="0.4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5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</row>
    <row r="4" spans="1:15" x14ac:dyDescent="0.4">
      <c r="A4" s="252" t="s">
        <v>221</v>
      </c>
      <c r="B4" s="251">
        <v>6</v>
      </c>
      <c r="C4" s="250">
        <v>2</v>
      </c>
      <c r="D4" s="250">
        <v>4</v>
      </c>
      <c r="E4" s="250">
        <v>7</v>
      </c>
      <c r="F4" s="250">
        <v>1</v>
      </c>
      <c r="G4" s="250">
        <v>3</v>
      </c>
      <c r="H4" s="250">
        <v>2</v>
      </c>
      <c r="I4" s="250">
        <v>1</v>
      </c>
      <c r="J4" s="250">
        <v>3</v>
      </c>
      <c r="K4" s="250">
        <v>2</v>
      </c>
      <c r="L4" s="250">
        <v>1</v>
      </c>
      <c r="M4" s="249">
        <v>2</v>
      </c>
      <c r="N4" s="248">
        <f>SUM(B4:M4)</f>
        <v>34</v>
      </c>
    </row>
    <row r="5" spans="1:15" ht="18.75" thickBot="1" x14ac:dyDescent="0.45">
      <c r="A5" s="247" t="s">
        <v>220</v>
      </c>
      <c r="B5" s="246">
        <v>777</v>
      </c>
      <c r="C5" s="245">
        <v>875</v>
      </c>
      <c r="D5" s="245">
        <v>575</v>
      </c>
      <c r="E5" s="245">
        <v>1012</v>
      </c>
      <c r="F5" s="245">
        <v>651</v>
      </c>
      <c r="G5" s="245">
        <v>865</v>
      </c>
      <c r="H5" s="245">
        <v>789</v>
      </c>
      <c r="I5" s="245">
        <v>523</v>
      </c>
      <c r="J5" s="245">
        <v>898</v>
      </c>
      <c r="K5" s="245">
        <v>1014</v>
      </c>
      <c r="L5" s="245">
        <v>778</v>
      </c>
      <c r="M5" s="244">
        <v>755</v>
      </c>
      <c r="N5" s="243">
        <f>SUM(B5:M5)</f>
        <v>9512</v>
      </c>
    </row>
    <row r="6" spans="1:15" ht="13.5" customHeight="1" x14ac:dyDescent="0.4">
      <c r="A6" s="589" t="s">
        <v>219</v>
      </c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89"/>
    </row>
    <row r="7" spans="1:15" x14ac:dyDescent="0.4">
      <c r="A7" s="242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</row>
  </sheetData>
  <mergeCells count="2">
    <mergeCell ref="A1:O1"/>
    <mergeCell ref="A6:N6"/>
  </mergeCells>
  <phoneticPr fontId="3"/>
  <pageMargins left="0.7" right="0.7" top="0.75" bottom="0.75" header="0.3" footer="0.3"/>
  <pageSetup paperSize="9" scale="7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N1"/>
    </sheetView>
  </sheetViews>
  <sheetFormatPr defaultRowHeight="18" x14ac:dyDescent="0.4"/>
  <cols>
    <col min="1" max="1" width="13.8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24" x14ac:dyDescent="0.4">
      <c r="A1" s="584" t="s">
        <v>226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4" ht="18.75" thickBot="1" x14ac:dyDescent="0.45">
      <c r="A2" s="264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4"/>
    </row>
    <row r="3" spans="1:14" ht="18.75" thickBot="1" x14ac:dyDescent="0.45">
      <c r="A3" s="100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</row>
    <row r="4" spans="1:14" x14ac:dyDescent="0.4">
      <c r="A4" s="263" t="s">
        <v>225</v>
      </c>
      <c r="B4" s="262">
        <v>6</v>
      </c>
      <c r="C4" s="261">
        <v>6</v>
      </c>
      <c r="D4" s="261">
        <v>13</v>
      </c>
      <c r="E4" s="261">
        <v>6</v>
      </c>
      <c r="F4" s="261">
        <v>7</v>
      </c>
      <c r="G4" s="261">
        <v>9</v>
      </c>
      <c r="H4" s="261">
        <v>9</v>
      </c>
      <c r="I4" s="261">
        <v>8</v>
      </c>
      <c r="J4" s="261">
        <v>6</v>
      </c>
      <c r="K4" s="261">
        <v>6</v>
      </c>
      <c r="L4" s="261">
        <v>6</v>
      </c>
      <c r="M4" s="260">
        <v>6</v>
      </c>
      <c r="N4" s="259">
        <f>SUM(B4:M4)</f>
        <v>88</v>
      </c>
    </row>
    <row r="5" spans="1:14" x14ac:dyDescent="0.4">
      <c r="A5" s="32" t="s">
        <v>224</v>
      </c>
      <c r="B5" s="258">
        <v>10</v>
      </c>
      <c r="C5" s="257">
        <v>13</v>
      </c>
      <c r="D5" s="257">
        <v>0</v>
      </c>
      <c r="E5" s="257">
        <v>0</v>
      </c>
      <c r="F5" s="257">
        <v>0</v>
      </c>
      <c r="G5" s="257">
        <v>2</v>
      </c>
      <c r="H5" s="257">
        <v>10</v>
      </c>
      <c r="I5" s="257">
        <v>5</v>
      </c>
      <c r="J5" s="257">
        <v>5</v>
      </c>
      <c r="K5" s="257">
        <v>8</v>
      </c>
      <c r="L5" s="257">
        <v>5</v>
      </c>
      <c r="M5" s="256">
        <v>2</v>
      </c>
      <c r="N5" s="255">
        <f>SUM(B5:M5)</f>
        <v>60</v>
      </c>
    </row>
    <row r="6" spans="1:14" x14ac:dyDescent="0.4">
      <c r="A6" s="32" t="s">
        <v>223</v>
      </c>
      <c r="B6" s="258">
        <v>16</v>
      </c>
      <c r="C6" s="257">
        <v>19</v>
      </c>
      <c r="D6" s="257">
        <v>13</v>
      </c>
      <c r="E6" s="257">
        <v>6</v>
      </c>
      <c r="F6" s="257">
        <v>7</v>
      </c>
      <c r="G6" s="257">
        <v>11</v>
      </c>
      <c r="H6" s="257">
        <v>19</v>
      </c>
      <c r="I6" s="257">
        <v>13</v>
      </c>
      <c r="J6" s="257">
        <v>11</v>
      </c>
      <c r="K6" s="257">
        <v>14</v>
      </c>
      <c r="L6" s="257">
        <v>11</v>
      </c>
      <c r="M6" s="256">
        <v>8</v>
      </c>
      <c r="N6" s="255">
        <f>SUM(B6:M6)</f>
        <v>148</v>
      </c>
    </row>
    <row r="7" spans="1:14" ht="18.75" thickBot="1" x14ac:dyDescent="0.45">
      <c r="A7" s="254" t="s">
        <v>208</v>
      </c>
      <c r="B7" s="218">
        <v>5</v>
      </c>
      <c r="C7" s="217">
        <v>6</v>
      </c>
      <c r="D7" s="217">
        <v>7</v>
      </c>
      <c r="E7" s="217">
        <v>3</v>
      </c>
      <c r="F7" s="217">
        <v>4</v>
      </c>
      <c r="G7" s="43">
        <v>5</v>
      </c>
      <c r="H7" s="43">
        <v>8</v>
      </c>
      <c r="I7" s="43">
        <v>6</v>
      </c>
      <c r="J7" s="43">
        <v>4</v>
      </c>
      <c r="K7" s="43">
        <v>5</v>
      </c>
      <c r="L7" s="43">
        <v>4</v>
      </c>
      <c r="M7" s="42">
        <v>4</v>
      </c>
      <c r="N7" s="253">
        <f>SUM(B7:M7)</f>
        <v>61</v>
      </c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N1"/>
    </sheetView>
  </sheetViews>
  <sheetFormatPr defaultRowHeight="18" x14ac:dyDescent="0.4"/>
  <cols>
    <col min="1" max="1" width="9.5" style="2" bestFit="1" customWidth="1"/>
    <col min="2" max="13" width="7.75" style="2" customWidth="1"/>
    <col min="14" max="14" width="8" style="2" bestFit="1" customWidth="1"/>
    <col min="15" max="16384" width="9" style="2"/>
  </cols>
  <sheetData>
    <row r="1" spans="1:14" ht="24" x14ac:dyDescent="0.4">
      <c r="A1" s="550" t="s">
        <v>230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</row>
    <row r="2" spans="1:14" ht="24" x14ac:dyDescent="0.4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 ht="18.75" thickBot="1" x14ac:dyDescent="0.45">
      <c r="A3" s="591" t="s">
        <v>229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</row>
    <row r="4" spans="1:14" ht="18.75" thickBot="1" x14ac:dyDescent="0.45">
      <c r="A4" s="152"/>
      <c r="B4" s="100" t="s">
        <v>136</v>
      </c>
      <c r="C4" s="150" t="s">
        <v>135</v>
      </c>
      <c r="D4" s="150" t="s">
        <v>134</v>
      </c>
      <c r="E4" s="150" t="s">
        <v>133</v>
      </c>
      <c r="F4" s="150" t="s">
        <v>132</v>
      </c>
      <c r="G4" s="150" t="s">
        <v>131</v>
      </c>
      <c r="H4" s="150" t="s">
        <v>130</v>
      </c>
      <c r="I4" s="150" t="s">
        <v>129</v>
      </c>
      <c r="J4" s="150" t="s">
        <v>128</v>
      </c>
      <c r="K4" s="150" t="s">
        <v>127</v>
      </c>
      <c r="L4" s="150" t="s">
        <v>126</v>
      </c>
      <c r="M4" s="149" t="s">
        <v>125</v>
      </c>
      <c r="N4" s="148" t="s">
        <v>58</v>
      </c>
    </row>
    <row r="5" spans="1:14" x14ac:dyDescent="0.4">
      <c r="A5" s="224" t="s">
        <v>228</v>
      </c>
      <c r="B5" s="274">
        <v>10895</v>
      </c>
      <c r="C5" s="273">
        <v>10692</v>
      </c>
      <c r="D5" s="273">
        <v>10242</v>
      </c>
      <c r="E5" s="273">
        <v>16264</v>
      </c>
      <c r="F5" s="273">
        <v>19195</v>
      </c>
      <c r="G5" s="273">
        <v>12210</v>
      </c>
      <c r="H5" s="273">
        <v>10164</v>
      </c>
      <c r="I5" s="273">
        <v>9980</v>
      </c>
      <c r="J5" s="273">
        <v>9447</v>
      </c>
      <c r="K5" s="273">
        <v>9446</v>
      </c>
      <c r="L5" s="273">
        <v>9788</v>
      </c>
      <c r="M5" s="272">
        <v>11685</v>
      </c>
      <c r="N5" s="271">
        <v>140008</v>
      </c>
    </row>
    <row r="6" spans="1:14" ht="18.75" thickBot="1" x14ac:dyDescent="0.45">
      <c r="A6" s="116" t="s">
        <v>227</v>
      </c>
      <c r="B6" s="270">
        <v>435.8</v>
      </c>
      <c r="C6" s="269">
        <v>427.68</v>
      </c>
      <c r="D6" s="269">
        <v>409.68</v>
      </c>
      <c r="E6" s="269">
        <v>625.53846153846155</v>
      </c>
      <c r="F6" s="269">
        <v>710.92592592592598</v>
      </c>
      <c r="G6" s="269">
        <v>488.4</v>
      </c>
      <c r="H6" s="269">
        <v>406.56</v>
      </c>
      <c r="I6" s="269">
        <v>399.2</v>
      </c>
      <c r="J6" s="269">
        <v>410.73913043478262</v>
      </c>
      <c r="K6" s="269">
        <v>429.36363636363637</v>
      </c>
      <c r="L6" s="269">
        <v>425.56521739130437</v>
      </c>
      <c r="M6" s="268">
        <v>449.42307692307691</v>
      </c>
      <c r="N6" s="267">
        <v>471.40740740740739</v>
      </c>
    </row>
    <row r="7" spans="1:14" x14ac:dyDescent="0.4">
      <c r="A7" s="593"/>
      <c r="B7" s="594"/>
      <c r="C7" s="594"/>
      <c r="D7" s="594"/>
      <c r="E7" s="594"/>
      <c r="F7" s="594"/>
      <c r="G7" s="594"/>
      <c r="H7" s="594"/>
      <c r="I7" s="594"/>
      <c r="J7" s="594"/>
      <c r="K7" s="594"/>
      <c r="L7" s="594"/>
      <c r="M7" s="594"/>
      <c r="N7" s="593"/>
    </row>
    <row r="8" spans="1:14" x14ac:dyDescent="0.4">
      <c r="A8" s="266"/>
    </row>
  </sheetData>
  <mergeCells count="3">
    <mergeCell ref="A1:N1"/>
    <mergeCell ref="A3:M3"/>
    <mergeCell ref="A7:N7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D1"/>
    </sheetView>
  </sheetViews>
  <sheetFormatPr defaultRowHeight="18" x14ac:dyDescent="0.4"/>
  <cols>
    <col min="1" max="1" width="3.25" style="2" customWidth="1"/>
    <col min="2" max="2" width="13.875" style="2" bestFit="1" customWidth="1"/>
    <col min="3" max="3" width="9.375" style="2" bestFit="1" customWidth="1"/>
    <col min="4" max="16384" width="9" style="2"/>
  </cols>
  <sheetData>
    <row r="1" spans="1:4" ht="24" x14ac:dyDescent="0.4">
      <c r="A1" s="543" t="s">
        <v>26</v>
      </c>
      <c r="B1" s="543"/>
      <c r="C1" s="543"/>
      <c r="D1" s="543"/>
    </row>
    <row r="2" spans="1:4" ht="18.75" thickBot="1" x14ac:dyDescent="0.45"/>
    <row r="3" spans="1:4" x14ac:dyDescent="0.4">
      <c r="A3" s="544" t="s">
        <v>25</v>
      </c>
      <c r="B3" s="545"/>
      <c r="C3" s="24">
        <v>18500</v>
      </c>
    </row>
    <row r="4" spans="1:4" x14ac:dyDescent="0.4">
      <c r="A4" s="546" t="s">
        <v>24</v>
      </c>
      <c r="B4" s="547"/>
      <c r="C4" s="23">
        <v>6426</v>
      </c>
    </row>
    <row r="5" spans="1:4" x14ac:dyDescent="0.4">
      <c r="A5" s="548" t="s">
        <v>23</v>
      </c>
      <c r="B5" s="21" t="s">
        <v>22</v>
      </c>
      <c r="C5" s="20">
        <v>6564</v>
      </c>
    </row>
    <row r="6" spans="1:4" x14ac:dyDescent="0.4">
      <c r="A6" s="548"/>
      <c r="B6" s="21" t="s">
        <v>21</v>
      </c>
      <c r="C6" s="20">
        <v>6524</v>
      </c>
    </row>
    <row r="7" spans="1:4" x14ac:dyDescent="0.4">
      <c r="A7" s="548"/>
      <c r="B7" s="21" t="s">
        <v>20</v>
      </c>
      <c r="C7" s="20">
        <v>1811</v>
      </c>
    </row>
    <row r="8" spans="1:4" x14ac:dyDescent="0.4">
      <c r="A8" s="548"/>
      <c r="B8" s="21" t="s">
        <v>19</v>
      </c>
      <c r="C8" s="22">
        <v>255</v>
      </c>
    </row>
    <row r="9" spans="1:4" x14ac:dyDescent="0.4">
      <c r="A9" s="548"/>
      <c r="B9" s="21" t="s">
        <v>18</v>
      </c>
      <c r="C9" s="20">
        <v>5098</v>
      </c>
    </row>
    <row r="10" spans="1:4" x14ac:dyDescent="0.4">
      <c r="A10" s="548"/>
      <c r="B10" s="21" t="s">
        <v>17</v>
      </c>
      <c r="C10" s="20">
        <v>10518</v>
      </c>
    </row>
    <row r="11" spans="1:4" ht="18.75" thickBot="1" x14ac:dyDescent="0.45">
      <c r="A11" s="549"/>
      <c r="B11" s="19" t="s">
        <v>16</v>
      </c>
      <c r="C11" s="18">
        <v>30770</v>
      </c>
    </row>
    <row r="12" spans="1:4" x14ac:dyDescent="0.4">
      <c r="C12" s="17" t="s">
        <v>15</v>
      </c>
    </row>
    <row r="15" spans="1:4" x14ac:dyDescent="0.4">
      <c r="A15" s="16"/>
      <c r="B15" s="16"/>
    </row>
    <row r="36" spans="1:1" x14ac:dyDescent="0.4">
      <c r="A36" s="15" t="s">
        <v>14</v>
      </c>
    </row>
    <row r="37" spans="1:1" x14ac:dyDescent="0.4">
      <c r="A37" s="15"/>
    </row>
    <row r="38" spans="1:1" x14ac:dyDescent="0.4">
      <c r="A38" s="15" t="s">
        <v>14</v>
      </c>
    </row>
    <row r="39" spans="1:1" x14ac:dyDescent="0.4">
      <c r="A39" s="15"/>
    </row>
    <row r="40" spans="1:1" ht="30" x14ac:dyDescent="0.4">
      <c r="A40" s="14"/>
    </row>
    <row r="41" spans="1:1" ht="30" x14ac:dyDescent="0.4">
      <c r="A41" s="14"/>
    </row>
  </sheetData>
  <mergeCells count="4">
    <mergeCell ref="A1:D1"/>
    <mergeCell ref="A3:B3"/>
    <mergeCell ref="A4:B4"/>
    <mergeCell ref="A5:A1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sqref="A1:I1"/>
    </sheetView>
  </sheetViews>
  <sheetFormatPr defaultRowHeight="18" x14ac:dyDescent="0.4"/>
  <cols>
    <col min="1" max="1" width="9" style="2"/>
    <col min="2" max="3" width="6.5" style="2" customWidth="1"/>
    <col min="4" max="16384" width="9" style="2"/>
  </cols>
  <sheetData>
    <row r="1" spans="1:9" ht="24" x14ac:dyDescent="0.4">
      <c r="A1" s="550" t="s">
        <v>236</v>
      </c>
      <c r="B1" s="550"/>
      <c r="C1" s="550"/>
      <c r="D1" s="550"/>
      <c r="E1" s="550"/>
      <c r="F1" s="550"/>
      <c r="G1" s="550"/>
      <c r="H1" s="550"/>
      <c r="I1" s="550"/>
    </row>
    <row r="2" spans="1:9" ht="18.75" thickBot="1" x14ac:dyDescent="0.45">
      <c r="A2" s="290"/>
    </row>
    <row r="3" spans="1:9" ht="18.75" thickBot="1" x14ac:dyDescent="0.45">
      <c r="A3" s="278"/>
      <c r="B3" s="289" t="s">
        <v>235</v>
      </c>
      <c r="C3" s="288" t="s">
        <v>234</v>
      </c>
    </row>
    <row r="4" spans="1:9" x14ac:dyDescent="0.4">
      <c r="A4" s="287" t="s">
        <v>233</v>
      </c>
      <c r="B4" s="286">
        <v>6</v>
      </c>
      <c r="C4" s="285">
        <v>198</v>
      </c>
    </row>
    <row r="5" spans="1:9" x14ac:dyDescent="0.4">
      <c r="A5" s="284" t="s">
        <v>232</v>
      </c>
      <c r="B5" s="283">
        <v>0</v>
      </c>
      <c r="C5" s="282">
        <v>0</v>
      </c>
    </row>
    <row r="6" spans="1:9" ht="18.75" thickBot="1" x14ac:dyDescent="0.45">
      <c r="A6" s="281" t="s">
        <v>231</v>
      </c>
      <c r="B6" s="280">
        <v>13</v>
      </c>
      <c r="C6" s="279">
        <v>938</v>
      </c>
    </row>
    <row r="7" spans="1:9" ht="18.75" thickBot="1" x14ac:dyDescent="0.45">
      <c r="A7" s="278" t="s">
        <v>58</v>
      </c>
      <c r="B7" s="277">
        <f>SUM(B4:B6)</f>
        <v>19</v>
      </c>
      <c r="C7" s="276">
        <f>SUM(C4:C6)</f>
        <v>1136</v>
      </c>
    </row>
  </sheetData>
  <mergeCells count="1">
    <mergeCell ref="A1:I1"/>
  </mergeCells>
  <phoneticPr fontId="3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sqref="A1:N1"/>
    </sheetView>
  </sheetViews>
  <sheetFormatPr defaultRowHeight="18" x14ac:dyDescent="0.4"/>
  <cols>
    <col min="1" max="1" width="9.5" style="2" bestFit="1" customWidth="1"/>
    <col min="2" max="13" width="6" style="2" bestFit="1" customWidth="1"/>
    <col min="14" max="14" width="7" style="2" bestFit="1" customWidth="1"/>
    <col min="15" max="16384" width="9" style="2"/>
  </cols>
  <sheetData>
    <row r="1" spans="1:14" ht="24" x14ac:dyDescent="0.4">
      <c r="A1" s="550" t="s">
        <v>239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</row>
    <row r="2" spans="1:14" ht="18.75" thickBot="1" x14ac:dyDescent="0.45">
      <c r="A2" s="225"/>
    </row>
    <row r="3" spans="1:14" ht="18.75" thickBot="1" x14ac:dyDescent="0.45">
      <c r="A3" s="299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298" t="s">
        <v>125</v>
      </c>
      <c r="N3" s="152" t="s">
        <v>58</v>
      </c>
    </row>
    <row r="4" spans="1:14" x14ac:dyDescent="0.4">
      <c r="A4" s="297" t="s">
        <v>238</v>
      </c>
      <c r="B4" s="296">
        <v>1659</v>
      </c>
      <c r="C4" s="185">
        <v>1645</v>
      </c>
      <c r="D4" s="185">
        <v>1426</v>
      </c>
      <c r="E4" s="185">
        <v>1773</v>
      </c>
      <c r="F4" s="185">
        <v>1926</v>
      </c>
      <c r="G4" s="185">
        <v>1478</v>
      </c>
      <c r="H4" s="185">
        <v>1546</v>
      </c>
      <c r="I4" s="185">
        <v>1788</v>
      </c>
      <c r="J4" s="185">
        <v>1586</v>
      </c>
      <c r="K4" s="185">
        <v>1415</v>
      </c>
      <c r="L4" s="185">
        <v>1367</v>
      </c>
      <c r="M4" s="295">
        <v>1793</v>
      </c>
      <c r="N4" s="294">
        <f>SUM(B4:M4)</f>
        <v>19402</v>
      </c>
    </row>
    <row r="5" spans="1:14" ht="18.75" thickBot="1" x14ac:dyDescent="0.45">
      <c r="A5" s="293" t="s">
        <v>227</v>
      </c>
      <c r="B5" s="44">
        <v>66</v>
      </c>
      <c r="C5" s="43">
        <v>66</v>
      </c>
      <c r="D5" s="43">
        <v>65</v>
      </c>
      <c r="E5" s="43">
        <v>68</v>
      </c>
      <c r="F5" s="43">
        <v>71</v>
      </c>
      <c r="G5" s="43">
        <v>64</v>
      </c>
      <c r="H5" s="43">
        <v>62</v>
      </c>
      <c r="I5" s="43">
        <v>72</v>
      </c>
      <c r="J5" s="43">
        <v>69</v>
      </c>
      <c r="K5" s="43">
        <v>64</v>
      </c>
      <c r="L5" s="43">
        <v>59</v>
      </c>
      <c r="M5" s="292">
        <v>69</v>
      </c>
      <c r="N5" s="291">
        <v>66</v>
      </c>
    </row>
    <row r="6" spans="1:14" ht="13.5" customHeight="1" x14ac:dyDescent="0.4">
      <c r="A6" s="595" t="s">
        <v>237</v>
      </c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</row>
    <row r="7" spans="1:14" x14ac:dyDescent="0.4">
      <c r="A7" s="225"/>
    </row>
  </sheetData>
  <mergeCells count="2">
    <mergeCell ref="A1:N1"/>
    <mergeCell ref="A6:N6"/>
  </mergeCells>
  <phoneticPr fontId="3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O1"/>
    </sheetView>
  </sheetViews>
  <sheetFormatPr defaultRowHeight="18" x14ac:dyDescent="0.4"/>
  <cols>
    <col min="1" max="1" width="5.5" style="2" bestFit="1" customWidth="1"/>
    <col min="2" max="14" width="7.625" style="2" customWidth="1"/>
    <col min="15" max="15" width="8.375" style="2" customWidth="1"/>
    <col min="16" max="16384" width="9" style="2"/>
  </cols>
  <sheetData>
    <row r="1" spans="1:15" ht="24" x14ac:dyDescent="0.4">
      <c r="A1" s="550" t="s">
        <v>241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</row>
    <row r="2" spans="1:15" ht="24.75" thickBot="1" x14ac:dyDescent="0.45">
      <c r="A2" s="275"/>
    </row>
    <row r="3" spans="1:15" ht="18.75" thickBot="1" x14ac:dyDescent="0.45">
      <c r="A3" s="305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50" t="s">
        <v>125</v>
      </c>
      <c r="N3" s="149" t="s">
        <v>58</v>
      </c>
      <c r="O3" s="304" t="s">
        <v>240</v>
      </c>
    </row>
    <row r="4" spans="1:15" ht="18.75" thickBot="1" x14ac:dyDescent="0.45">
      <c r="A4" s="116" t="s">
        <v>138</v>
      </c>
      <c r="B4" s="303">
        <v>3054</v>
      </c>
      <c r="C4" s="302">
        <v>2512</v>
      </c>
      <c r="D4" s="302">
        <v>1542</v>
      </c>
      <c r="E4" s="302">
        <v>8830</v>
      </c>
      <c r="F4" s="302">
        <v>3436</v>
      </c>
      <c r="G4" s="302">
        <v>3913</v>
      </c>
      <c r="H4" s="302">
        <v>2851</v>
      </c>
      <c r="I4" s="302">
        <v>3613</v>
      </c>
      <c r="J4" s="302">
        <v>2578</v>
      </c>
      <c r="K4" s="302">
        <v>2423</v>
      </c>
      <c r="L4" s="302">
        <v>2927</v>
      </c>
      <c r="M4" s="302">
        <v>3774</v>
      </c>
      <c r="N4" s="301">
        <v>41453</v>
      </c>
      <c r="O4" s="300">
        <v>141</v>
      </c>
    </row>
    <row r="5" spans="1:15" x14ac:dyDescent="0.4">
      <c r="A5" s="593"/>
      <c r="B5" s="594"/>
      <c r="C5" s="594"/>
      <c r="D5" s="594"/>
      <c r="E5" s="594"/>
      <c r="F5" s="594"/>
      <c r="G5" s="594"/>
      <c r="H5" s="594"/>
      <c r="I5" s="594"/>
      <c r="J5" s="594"/>
      <c r="K5" s="594"/>
      <c r="L5" s="594"/>
      <c r="M5" s="594"/>
      <c r="N5" s="594"/>
      <c r="O5" s="593"/>
    </row>
    <row r="6" spans="1:15" x14ac:dyDescent="0.4">
      <c r="A6" s="225"/>
    </row>
  </sheetData>
  <mergeCells count="2">
    <mergeCell ref="A1:O1"/>
    <mergeCell ref="A5:O5"/>
  </mergeCells>
  <phoneticPr fontId="3"/>
  <pageMargins left="0.7" right="0.7" top="0.75" bottom="0.75" header="0.3" footer="0.3"/>
  <pageSetup paperSize="9" scale="7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O1"/>
    </sheetView>
  </sheetViews>
  <sheetFormatPr defaultColWidth="12.5" defaultRowHeight="18" x14ac:dyDescent="0.4"/>
  <cols>
    <col min="1" max="1" width="6.125" style="2" bestFit="1" customWidth="1"/>
    <col min="2" max="3" width="7" style="2" bestFit="1" customWidth="1"/>
    <col min="4" max="4" width="7.875" style="2" bestFit="1" customWidth="1"/>
    <col min="5" max="13" width="7" style="2" bestFit="1" customWidth="1"/>
    <col min="14" max="14" width="9.25" style="2" bestFit="1" customWidth="1"/>
    <col min="15" max="15" width="5.5" style="2" customWidth="1"/>
    <col min="16" max="16384" width="12.5" style="2"/>
  </cols>
  <sheetData>
    <row r="1" spans="1:15" ht="24" x14ac:dyDescent="0.4">
      <c r="A1" s="550" t="s">
        <v>244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</row>
    <row r="2" spans="1:15" ht="18.75" thickBot="1" x14ac:dyDescent="0.45">
      <c r="A2" s="225"/>
    </row>
    <row r="3" spans="1:15" ht="36.75" thickBot="1" x14ac:dyDescent="0.45">
      <c r="A3" s="314"/>
      <c r="B3" s="313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50" t="s">
        <v>125</v>
      </c>
      <c r="N3" s="149" t="s">
        <v>58</v>
      </c>
      <c r="O3" s="148" t="s">
        <v>227</v>
      </c>
    </row>
    <row r="4" spans="1:15" ht="18.75" x14ac:dyDescent="0.4">
      <c r="A4" s="312" t="s">
        <v>147</v>
      </c>
      <c r="B4" s="311">
        <v>66135</v>
      </c>
      <c r="C4" s="310">
        <v>65327</v>
      </c>
      <c r="D4" s="310">
        <v>63709</v>
      </c>
      <c r="E4" s="310">
        <v>64821</v>
      </c>
      <c r="F4" s="310">
        <v>72816</v>
      </c>
      <c r="G4" s="310">
        <v>62495</v>
      </c>
      <c r="H4" s="310">
        <v>74118</v>
      </c>
      <c r="I4" s="310">
        <v>67992</v>
      </c>
      <c r="J4" s="310">
        <v>62887</v>
      </c>
      <c r="K4" s="310">
        <v>56235</v>
      </c>
      <c r="L4" s="310">
        <v>68088</v>
      </c>
      <c r="M4" s="310">
        <v>70191</v>
      </c>
      <c r="N4" s="309">
        <v>792814</v>
      </c>
      <c r="O4" s="597">
        <v>2178</v>
      </c>
    </row>
    <row r="5" spans="1:15" ht="19.5" thickBot="1" x14ac:dyDescent="0.45">
      <c r="A5" s="219" t="s">
        <v>243</v>
      </c>
      <c r="B5" s="308">
        <v>0</v>
      </c>
      <c r="C5" s="307">
        <v>0</v>
      </c>
      <c r="D5" s="307">
        <v>3</v>
      </c>
      <c r="E5" s="307">
        <v>1</v>
      </c>
      <c r="F5" s="307">
        <v>0</v>
      </c>
      <c r="G5" s="307">
        <v>0</v>
      </c>
      <c r="H5" s="307">
        <v>0</v>
      </c>
      <c r="I5" s="307">
        <v>0</v>
      </c>
      <c r="J5" s="307">
        <v>2</v>
      </c>
      <c r="K5" s="307">
        <v>0</v>
      </c>
      <c r="L5" s="307">
        <v>1</v>
      </c>
      <c r="M5" s="307">
        <v>5</v>
      </c>
      <c r="N5" s="306">
        <v>12</v>
      </c>
      <c r="O5" s="598"/>
    </row>
    <row r="6" spans="1:15" ht="13.5" customHeight="1" x14ac:dyDescent="0.4">
      <c r="A6" s="599" t="s">
        <v>242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1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sqref="A1:L1"/>
    </sheetView>
  </sheetViews>
  <sheetFormatPr defaultRowHeight="18" x14ac:dyDescent="0.4"/>
  <cols>
    <col min="1" max="1" width="5.5" style="2" bestFit="1" customWidth="1"/>
    <col min="2" max="2" width="7.5" style="2" bestFit="1" customWidth="1"/>
    <col min="3" max="3" width="5.5" style="2" bestFit="1" customWidth="1"/>
    <col min="4" max="4" width="13.125" style="2" customWidth="1"/>
    <col min="5" max="6" width="12.125" style="2" customWidth="1"/>
    <col min="7" max="16384" width="9" style="2"/>
  </cols>
  <sheetData>
    <row r="1" spans="1:12" ht="24" x14ac:dyDescent="0.4">
      <c r="A1" s="602" t="s">
        <v>257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</row>
    <row r="2" spans="1:12" ht="18.75" thickBot="1" x14ac:dyDescent="0.45">
      <c r="A2" s="242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2" ht="36.75" thickBot="1" x14ac:dyDescent="0.45">
      <c r="A3" s="334"/>
      <c r="B3" s="333"/>
      <c r="C3" s="333"/>
      <c r="D3" s="332"/>
      <c r="E3" s="331" t="s">
        <v>256</v>
      </c>
      <c r="F3" s="331" t="s">
        <v>255</v>
      </c>
      <c r="G3" s="241"/>
      <c r="H3" s="241"/>
      <c r="I3" s="241"/>
      <c r="J3" s="241"/>
      <c r="K3" s="241"/>
      <c r="L3" s="241"/>
    </row>
    <row r="4" spans="1:12" ht="18.75" thickTop="1" x14ac:dyDescent="0.4">
      <c r="A4" s="603" t="s">
        <v>254</v>
      </c>
      <c r="B4" s="606" t="s">
        <v>252</v>
      </c>
      <c r="C4" s="608" t="s">
        <v>251</v>
      </c>
      <c r="D4" s="327" t="s">
        <v>88</v>
      </c>
      <c r="E4" s="330">
        <v>5384</v>
      </c>
      <c r="F4" s="325">
        <v>52793</v>
      </c>
      <c r="G4" s="241"/>
      <c r="H4" s="241"/>
      <c r="I4" s="241"/>
      <c r="J4" s="241"/>
      <c r="K4" s="241"/>
      <c r="L4" s="241"/>
    </row>
    <row r="5" spans="1:12" x14ac:dyDescent="0.4">
      <c r="A5" s="604"/>
      <c r="B5" s="607"/>
      <c r="C5" s="609"/>
      <c r="D5" s="324" t="s">
        <v>250</v>
      </c>
      <c r="E5" s="329">
        <v>2044</v>
      </c>
      <c r="F5" s="321">
        <v>17993</v>
      </c>
      <c r="G5" s="241"/>
      <c r="H5" s="241"/>
      <c r="I5" s="241"/>
      <c r="J5" s="241"/>
      <c r="K5" s="241"/>
      <c r="L5" s="241"/>
    </row>
    <row r="6" spans="1:12" x14ac:dyDescent="0.4">
      <c r="A6" s="604"/>
      <c r="B6" s="607"/>
      <c r="C6" s="610" t="s">
        <v>249</v>
      </c>
      <c r="D6" s="611"/>
      <c r="E6" s="323">
        <v>808</v>
      </c>
      <c r="F6" s="321">
        <v>8712</v>
      </c>
      <c r="G6" s="241"/>
      <c r="H6" s="241"/>
      <c r="I6" s="241"/>
      <c r="J6" s="241"/>
      <c r="K6" s="241"/>
      <c r="L6" s="241"/>
    </row>
    <row r="7" spans="1:12" x14ac:dyDescent="0.4">
      <c r="A7" s="604"/>
      <c r="B7" s="612" t="s">
        <v>248</v>
      </c>
      <c r="C7" s="613"/>
      <c r="D7" s="611"/>
      <c r="E7" s="322">
        <v>441</v>
      </c>
      <c r="F7" s="321">
        <v>2360</v>
      </c>
      <c r="G7" s="241"/>
      <c r="H7" s="241"/>
      <c r="I7" s="241"/>
      <c r="J7" s="241"/>
      <c r="K7" s="241"/>
      <c r="L7" s="241"/>
    </row>
    <row r="8" spans="1:12" ht="18.75" thickBot="1" x14ac:dyDescent="0.45">
      <c r="A8" s="605"/>
      <c r="B8" s="614" t="s">
        <v>58</v>
      </c>
      <c r="C8" s="615"/>
      <c r="D8" s="616"/>
      <c r="E8" s="328">
        <v>8677</v>
      </c>
      <c r="F8" s="320">
        <v>81858</v>
      </c>
      <c r="G8" s="241"/>
      <c r="H8" s="241"/>
      <c r="I8" s="241"/>
      <c r="J8" s="241"/>
      <c r="K8" s="241"/>
      <c r="L8" s="241"/>
    </row>
    <row r="9" spans="1:12" ht="18.75" thickTop="1" x14ac:dyDescent="0.4">
      <c r="A9" s="603" t="s">
        <v>253</v>
      </c>
      <c r="B9" s="606" t="s">
        <v>252</v>
      </c>
      <c r="C9" s="608" t="s">
        <v>251</v>
      </c>
      <c r="D9" s="327" t="s">
        <v>88</v>
      </c>
      <c r="E9" s="326">
        <v>1447</v>
      </c>
      <c r="F9" s="325">
        <v>14506</v>
      </c>
      <c r="G9" s="241"/>
      <c r="H9" s="241"/>
      <c r="I9" s="241"/>
      <c r="J9" s="241"/>
      <c r="K9" s="241"/>
      <c r="L9" s="241"/>
    </row>
    <row r="10" spans="1:12" x14ac:dyDescent="0.4">
      <c r="A10" s="604"/>
      <c r="B10" s="607"/>
      <c r="C10" s="609"/>
      <c r="D10" s="324" t="s">
        <v>250</v>
      </c>
      <c r="E10" s="322">
        <v>752</v>
      </c>
      <c r="F10" s="321">
        <v>7577</v>
      </c>
      <c r="G10" s="241"/>
      <c r="H10" s="241"/>
      <c r="I10" s="241"/>
      <c r="J10" s="241"/>
      <c r="K10" s="241"/>
      <c r="L10" s="241"/>
    </row>
    <row r="11" spans="1:12" x14ac:dyDescent="0.4">
      <c r="A11" s="604"/>
      <c r="B11" s="607"/>
      <c r="C11" s="610" t="s">
        <v>249</v>
      </c>
      <c r="D11" s="611"/>
      <c r="E11" s="323">
        <v>2305</v>
      </c>
      <c r="F11" s="321">
        <v>14735</v>
      </c>
      <c r="G11" s="241"/>
      <c r="H11" s="241"/>
      <c r="I11" s="241"/>
      <c r="J11" s="241"/>
      <c r="K11" s="241"/>
      <c r="L11" s="241"/>
    </row>
    <row r="12" spans="1:12" x14ac:dyDescent="0.4">
      <c r="A12" s="604"/>
      <c r="B12" s="612" t="s">
        <v>248</v>
      </c>
      <c r="C12" s="613"/>
      <c r="D12" s="611"/>
      <c r="E12" s="322">
        <v>377</v>
      </c>
      <c r="F12" s="321">
        <v>2625</v>
      </c>
      <c r="G12" s="241"/>
      <c r="H12" s="241"/>
      <c r="I12" s="241"/>
      <c r="J12" s="241"/>
      <c r="K12" s="241"/>
      <c r="L12" s="241"/>
    </row>
    <row r="13" spans="1:12" ht="18.75" thickBot="1" x14ac:dyDescent="0.45">
      <c r="A13" s="605"/>
      <c r="B13" s="624" t="s">
        <v>58</v>
      </c>
      <c r="C13" s="625"/>
      <c r="D13" s="626"/>
      <c r="E13" s="320">
        <v>4881</v>
      </c>
      <c r="F13" s="320">
        <v>39443</v>
      </c>
      <c r="G13" s="241"/>
      <c r="H13" s="241"/>
      <c r="I13" s="241"/>
      <c r="J13" s="241"/>
      <c r="K13" s="241"/>
      <c r="L13" s="241"/>
    </row>
    <row r="14" spans="1:12" ht="19.5" thickTop="1" thickBot="1" x14ac:dyDescent="0.45">
      <c r="A14" s="617" t="s">
        <v>247</v>
      </c>
      <c r="B14" s="618"/>
      <c r="C14" s="618"/>
      <c r="D14" s="619"/>
      <c r="E14" s="319">
        <v>0</v>
      </c>
      <c r="F14" s="318">
        <v>17</v>
      </c>
      <c r="G14" s="241"/>
      <c r="H14" s="241"/>
      <c r="I14" s="241"/>
      <c r="J14" s="241"/>
      <c r="K14" s="241"/>
      <c r="L14" s="241"/>
    </row>
    <row r="15" spans="1:12" ht="19.5" thickTop="1" thickBot="1" x14ac:dyDescent="0.45">
      <c r="A15" s="617" t="s">
        <v>246</v>
      </c>
      <c r="B15" s="618"/>
      <c r="C15" s="618"/>
      <c r="D15" s="619"/>
      <c r="E15" s="317">
        <v>13558</v>
      </c>
      <c r="F15" s="316">
        <v>121318</v>
      </c>
      <c r="G15" s="241"/>
      <c r="H15" s="241"/>
      <c r="I15" s="241"/>
      <c r="J15" s="241"/>
      <c r="K15" s="241"/>
      <c r="L15" s="241"/>
    </row>
    <row r="16" spans="1:12" ht="19.5" thickTop="1" thickBot="1" x14ac:dyDescent="0.45">
      <c r="A16" s="620" t="s">
        <v>245</v>
      </c>
      <c r="B16" s="621"/>
      <c r="C16" s="621"/>
      <c r="D16" s="622"/>
      <c r="E16" s="315">
        <v>686</v>
      </c>
      <c r="F16" s="143">
        <v>4932</v>
      </c>
      <c r="G16" s="241"/>
      <c r="H16" s="241"/>
      <c r="I16" s="241"/>
      <c r="J16" s="241"/>
      <c r="K16" s="241"/>
      <c r="L16" s="241"/>
    </row>
    <row r="17" spans="1:6" x14ac:dyDescent="0.4">
      <c r="A17" s="623"/>
      <c r="B17" s="623"/>
      <c r="C17" s="623"/>
      <c r="D17" s="623"/>
      <c r="E17" s="623"/>
      <c r="F17" s="623"/>
    </row>
  </sheetData>
  <mergeCells count="17"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  <mergeCell ref="A1:L1"/>
    <mergeCell ref="A4:A8"/>
    <mergeCell ref="B4:B6"/>
    <mergeCell ref="C4:C5"/>
    <mergeCell ref="C6:D6"/>
    <mergeCell ref="B7:D7"/>
    <mergeCell ref="B8:D8"/>
  </mergeCells>
  <phoneticPr fontId="3"/>
  <pageMargins left="0.7" right="0.7" top="0.75" bottom="0.75" header="0.3" footer="0.3"/>
  <pageSetup paperSize="9" scale="8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8" x14ac:dyDescent="0.4"/>
  <cols>
    <col min="1" max="16384" width="9" style="2"/>
  </cols>
  <sheetData>
    <row r="1" spans="1:9" ht="24" x14ac:dyDescent="0.4">
      <c r="A1" s="627" t="s">
        <v>265</v>
      </c>
      <c r="B1" s="627"/>
      <c r="C1" s="627"/>
      <c r="D1" s="627"/>
      <c r="E1" s="627"/>
      <c r="F1" s="627"/>
      <c r="G1" s="627"/>
      <c r="H1" s="627"/>
      <c r="I1" s="627"/>
    </row>
    <row r="2" spans="1:9" ht="24.75" thickBot="1" x14ac:dyDescent="0.45">
      <c r="A2" s="347"/>
    </row>
    <row r="3" spans="1:9" ht="18.75" thickBot="1" x14ac:dyDescent="0.45">
      <c r="A3" s="346"/>
      <c r="B3" s="345" t="s">
        <v>264</v>
      </c>
      <c r="C3" s="344" t="s">
        <v>263</v>
      </c>
    </row>
    <row r="4" spans="1:9" x14ac:dyDescent="0.4">
      <c r="A4" s="343" t="s">
        <v>262</v>
      </c>
      <c r="B4" s="342" t="s">
        <v>261</v>
      </c>
      <c r="C4" s="341">
        <v>0.47199999999999998</v>
      </c>
    </row>
    <row r="5" spans="1:9" ht="18.75" thickBot="1" x14ac:dyDescent="0.45">
      <c r="A5" s="340" t="s">
        <v>260</v>
      </c>
      <c r="B5" s="339" t="s">
        <v>259</v>
      </c>
      <c r="C5" s="338">
        <v>0.52800000000000002</v>
      </c>
    </row>
    <row r="6" spans="1:9" ht="18.75" thickBot="1" x14ac:dyDescent="0.45">
      <c r="A6" s="337" t="s">
        <v>27</v>
      </c>
      <c r="B6" s="336" t="s">
        <v>258</v>
      </c>
      <c r="C6" s="335">
        <v>1</v>
      </c>
    </row>
  </sheetData>
  <mergeCells count="1">
    <mergeCell ref="A1:I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sqref="A1:H1"/>
    </sheetView>
  </sheetViews>
  <sheetFormatPr defaultColWidth="18.25" defaultRowHeight="18" x14ac:dyDescent="0.4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24" x14ac:dyDescent="0.4">
      <c r="A1" s="543" t="s">
        <v>281</v>
      </c>
      <c r="B1" s="543"/>
      <c r="C1" s="543"/>
      <c r="D1" s="543"/>
      <c r="E1" s="543"/>
      <c r="F1" s="543"/>
      <c r="G1" s="543"/>
      <c r="H1" s="543"/>
    </row>
    <row r="2" spans="1:8" ht="18.75" thickBot="1" x14ac:dyDescent="0.45">
      <c r="A2" s="37"/>
    </row>
    <row r="3" spans="1:8" x14ac:dyDescent="0.4">
      <c r="A3" s="628"/>
      <c r="B3" s="630" t="s">
        <v>280</v>
      </c>
      <c r="C3" s="631"/>
      <c r="D3" s="631" t="s">
        <v>279</v>
      </c>
      <c r="E3" s="632"/>
    </row>
    <row r="4" spans="1:8" ht="18.75" thickBot="1" x14ac:dyDescent="0.45">
      <c r="A4" s="629"/>
      <c r="B4" s="374" t="s">
        <v>278</v>
      </c>
      <c r="C4" s="373" t="s">
        <v>277</v>
      </c>
      <c r="D4" s="373" t="s">
        <v>278</v>
      </c>
      <c r="E4" s="372" t="s">
        <v>277</v>
      </c>
    </row>
    <row r="5" spans="1:8" x14ac:dyDescent="0.4">
      <c r="A5" s="371" t="s">
        <v>276</v>
      </c>
      <c r="B5" s="223">
        <v>13</v>
      </c>
      <c r="C5" s="370">
        <v>45</v>
      </c>
      <c r="D5" s="369">
        <v>2</v>
      </c>
      <c r="E5" s="221">
        <v>4</v>
      </c>
    </row>
    <row r="6" spans="1:8" x14ac:dyDescent="0.4">
      <c r="A6" s="368" t="s">
        <v>275</v>
      </c>
      <c r="B6" s="258">
        <v>5</v>
      </c>
      <c r="C6" s="367">
        <v>38</v>
      </c>
      <c r="D6" s="366">
        <v>0</v>
      </c>
      <c r="E6" s="256">
        <v>0</v>
      </c>
    </row>
    <row r="7" spans="1:8" x14ac:dyDescent="0.4">
      <c r="A7" s="368" t="s">
        <v>274</v>
      </c>
      <c r="B7" s="258">
        <v>34</v>
      </c>
      <c r="C7" s="367">
        <v>1174</v>
      </c>
      <c r="D7" s="366">
        <v>0</v>
      </c>
      <c r="E7" s="256">
        <v>0</v>
      </c>
    </row>
    <row r="8" spans="1:8" ht="18.75" thickBot="1" x14ac:dyDescent="0.45">
      <c r="A8" s="365" t="s">
        <v>38</v>
      </c>
      <c r="B8" s="218">
        <v>37</v>
      </c>
      <c r="C8" s="364">
        <v>443</v>
      </c>
      <c r="D8" s="363">
        <v>3</v>
      </c>
      <c r="E8" s="216">
        <v>7</v>
      </c>
    </row>
    <row r="9" spans="1:8" ht="18.75" thickBot="1" x14ac:dyDescent="0.45">
      <c r="A9" s="362" t="s">
        <v>58</v>
      </c>
      <c r="B9" s="355">
        <v>89</v>
      </c>
      <c r="C9" s="361">
        <v>1700</v>
      </c>
      <c r="D9" s="360">
        <v>5</v>
      </c>
      <c r="E9" s="353">
        <v>11</v>
      </c>
    </row>
    <row r="10" spans="1:8" x14ac:dyDescent="0.4">
      <c r="B10" s="359"/>
      <c r="C10" s="359"/>
    </row>
    <row r="15" spans="1:8" x14ac:dyDescent="0.4">
      <c r="C15" s="155"/>
    </row>
  </sheetData>
  <mergeCells count="4">
    <mergeCell ref="A1:H1"/>
    <mergeCell ref="A3:A4"/>
    <mergeCell ref="B3:C3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N1"/>
    </sheetView>
  </sheetViews>
  <sheetFormatPr defaultRowHeight="18" x14ac:dyDescent="0.4"/>
  <cols>
    <col min="1" max="1" width="8.5" style="2" customWidth="1"/>
    <col min="2" max="14" width="6.625" style="2" customWidth="1"/>
    <col min="15" max="16384" width="9" style="2"/>
  </cols>
  <sheetData>
    <row r="1" spans="1:14" ht="24" x14ac:dyDescent="0.4">
      <c r="A1" s="633" t="s">
        <v>273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</row>
    <row r="2" spans="1:14" ht="18.75" thickBot="1" x14ac:dyDescent="0.45">
      <c r="A2" s="358"/>
      <c r="B2" s="358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</row>
    <row r="3" spans="1:14" ht="18.75" thickBot="1" x14ac:dyDescent="0.45">
      <c r="A3" s="357" t="s">
        <v>272</v>
      </c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</row>
    <row r="4" spans="1:14" ht="18.75" thickBot="1" x14ac:dyDescent="0.45">
      <c r="A4" s="356" t="s">
        <v>271</v>
      </c>
      <c r="B4" s="355">
        <v>20</v>
      </c>
      <c r="C4" s="354">
        <v>20</v>
      </c>
      <c r="D4" s="354">
        <v>12</v>
      </c>
      <c r="E4" s="354">
        <v>8</v>
      </c>
      <c r="F4" s="354">
        <v>31</v>
      </c>
      <c r="G4" s="354">
        <v>10</v>
      </c>
      <c r="H4" s="354">
        <v>10</v>
      </c>
      <c r="I4" s="354">
        <v>16</v>
      </c>
      <c r="J4" s="354">
        <v>13</v>
      </c>
      <c r="K4" s="354">
        <v>6</v>
      </c>
      <c r="L4" s="354">
        <v>15</v>
      </c>
      <c r="M4" s="353">
        <v>14</v>
      </c>
      <c r="N4" s="300">
        <v>175</v>
      </c>
    </row>
    <row r="5" spans="1:14" ht="18.75" thickBot="1" x14ac:dyDescent="0.45">
      <c r="A5" s="352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</row>
    <row r="6" spans="1:14" ht="30" customHeight="1" thickBot="1" x14ac:dyDescent="0.45">
      <c r="A6" s="351" t="s">
        <v>270</v>
      </c>
      <c r="B6" s="634" t="s">
        <v>269</v>
      </c>
      <c r="C6" s="635"/>
      <c r="D6" s="635"/>
      <c r="E6" s="636"/>
      <c r="F6" s="350" t="s">
        <v>268</v>
      </c>
      <c r="G6" s="241"/>
      <c r="H6" s="241"/>
      <c r="I6" s="241"/>
      <c r="J6" s="241"/>
      <c r="K6" s="241"/>
      <c r="L6" s="241"/>
      <c r="M6" s="241"/>
      <c r="N6" s="241"/>
    </row>
    <row r="7" spans="1:14" ht="28.5" customHeight="1" x14ac:dyDescent="0.4">
      <c r="A7" s="349">
        <v>43212</v>
      </c>
      <c r="B7" s="637" t="s">
        <v>267</v>
      </c>
      <c r="C7" s="638"/>
      <c r="D7" s="638"/>
      <c r="E7" s="639"/>
      <c r="F7" s="221">
        <v>3</v>
      </c>
      <c r="G7" s="241"/>
      <c r="H7" s="241"/>
      <c r="I7" s="241"/>
      <c r="J7" s="241"/>
      <c r="K7" s="241"/>
      <c r="L7" s="241"/>
      <c r="M7" s="241"/>
      <c r="N7" s="241"/>
    </row>
    <row r="8" spans="1:14" ht="28.5" customHeight="1" thickBot="1" x14ac:dyDescent="0.45">
      <c r="A8" s="348">
        <v>43407</v>
      </c>
      <c r="B8" s="640" t="s">
        <v>266</v>
      </c>
      <c r="C8" s="641"/>
      <c r="D8" s="641"/>
      <c r="E8" s="642"/>
      <c r="F8" s="216">
        <v>13</v>
      </c>
      <c r="G8" s="241"/>
      <c r="H8" s="241"/>
      <c r="I8" s="241"/>
      <c r="J8" s="241"/>
      <c r="K8" s="241"/>
      <c r="L8" s="241"/>
      <c r="M8" s="241"/>
      <c r="N8" s="241"/>
    </row>
  </sheetData>
  <mergeCells count="4">
    <mergeCell ref="A1:N1"/>
    <mergeCell ref="B6:E6"/>
    <mergeCell ref="B7:E7"/>
    <mergeCell ref="B8:E8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sqref="A1:E1"/>
    </sheetView>
  </sheetViews>
  <sheetFormatPr defaultRowHeight="18" x14ac:dyDescent="0.4"/>
  <cols>
    <col min="1" max="1" width="16.125" style="2" customWidth="1"/>
    <col min="2" max="14" width="8.875" style="2" bestFit="1" customWidth="1"/>
    <col min="15" max="16384" width="9" style="2"/>
  </cols>
  <sheetData>
    <row r="1" spans="1:14" ht="24" x14ac:dyDescent="0.4">
      <c r="A1" s="576" t="s">
        <v>287</v>
      </c>
      <c r="B1" s="576"/>
      <c r="C1" s="576"/>
      <c r="D1" s="576"/>
      <c r="E1" s="576"/>
    </row>
    <row r="2" spans="1:14" ht="18.75" thickBot="1" x14ac:dyDescent="0.45">
      <c r="A2" s="400"/>
    </row>
    <row r="3" spans="1:14" x14ac:dyDescent="0.4">
      <c r="A3" s="134"/>
      <c r="B3" s="111" t="s">
        <v>136</v>
      </c>
      <c r="C3" s="399" t="s">
        <v>135</v>
      </c>
      <c r="D3" s="399" t="s">
        <v>134</v>
      </c>
      <c r="E3" s="399" t="s">
        <v>133</v>
      </c>
      <c r="F3" s="399" t="s">
        <v>132</v>
      </c>
      <c r="G3" s="399" t="s">
        <v>131</v>
      </c>
      <c r="H3" s="399" t="s">
        <v>130</v>
      </c>
      <c r="I3" s="399" t="s">
        <v>129</v>
      </c>
      <c r="J3" s="399" t="s">
        <v>128</v>
      </c>
      <c r="K3" s="399" t="s">
        <v>127</v>
      </c>
      <c r="L3" s="399" t="s">
        <v>126</v>
      </c>
      <c r="M3" s="398" t="s">
        <v>125</v>
      </c>
      <c r="N3" s="134" t="s">
        <v>58</v>
      </c>
    </row>
    <row r="4" spans="1:14" ht="18.75" x14ac:dyDescent="0.4">
      <c r="A4" s="389" t="s">
        <v>286</v>
      </c>
      <c r="B4" s="397">
        <v>25</v>
      </c>
      <c r="C4" s="396">
        <v>25</v>
      </c>
      <c r="D4" s="396">
        <v>25</v>
      </c>
      <c r="E4" s="392">
        <v>26</v>
      </c>
      <c r="F4" s="396">
        <v>27</v>
      </c>
      <c r="G4" s="396">
        <v>23</v>
      </c>
      <c r="H4" s="396">
        <v>25</v>
      </c>
      <c r="I4" s="396">
        <v>25</v>
      </c>
      <c r="J4" s="396">
        <v>23</v>
      </c>
      <c r="K4" s="396">
        <v>22</v>
      </c>
      <c r="L4" s="396">
        <v>23</v>
      </c>
      <c r="M4" s="395">
        <v>26</v>
      </c>
      <c r="N4" s="255">
        <v>295</v>
      </c>
    </row>
    <row r="5" spans="1:14" ht="36" x14ac:dyDescent="0.4">
      <c r="A5" s="389" t="s">
        <v>285</v>
      </c>
      <c r="B5" s="394">
        <v>40355</v>
      </c>
      <c r="C5" s="392">
        <v>42723</v>
      </c>
      <c r="D5" s="392">
        <v>40954</v>
      </c>
      <c r="E5" s="393">
        <v>49176</v>
      </c>
      <c r="F5" s="392">
        <v>52524</v>
      </c>
      <c r="G5" s="392">
        <v>42421</v>
      </c>
      <c r="H5" s="392">
        <v>43077</v>
      </c>
      <c r="I5" s="392">
        <v>44936</v>
      </c>
      <c r="J5" s="392">
        <v>38806</v>
      </c>
      <c r="K5" s="392">
        <v>38457</v>
      </c>
      <c r="L5" s="392">
        <v>44934</v>
      </c>
      <c r="M5" s="391">
        <v>46074</v>
      </c>
      <c r="N5" s="390">
        <v>524437</v>
      </c>
    </row>
    <row r="6" spans="1:14" ht="36" x14ac:dyDescent="0.4">
      <c r="A6" s="389" t="s">
        <v>284</v>
      </c>
      <c r="B6" s="388">
        <v>1659</v>
      </c>
      <c r="C6" s="387">
        <v>1645</v>
      </c>
      <c r="D6" s="387">
        <v>1426</v>
      </c>
      <c r="E6" s="387">
        <v>1773</v>
      </c>
      <c r="F6" s="387">
        <v>1926</v>
      </c>
      <c r="G6" s="387">
        <v>1478</v>
      </c>
      <c r="H6" s="387">
        <v>1546</v>
      </c>
      <c r="I6" s="387">
        <v>1788</v>
      </c>
      <c r="J6" s="387">
        <v>1586</v>
      </c>
      <c r="K6" s="387">
        <v>1415</v>
      </c>
      <c r="L6" s="387">
        <v>1367</v>
      </c>
      <c r="M6" s="386">
        <v>1793</v>
      </c>
      <c r="N6" s="385">
        <v>19402</v>
      </c>
    </row>
    <row r="7" spans="1:14" ht="36" x14ac:dyDescent="0.4">
      <c r="A7" s="384" t="s">
        <v>283</v>
      </c>
      <c r="B7" s="383">
        <f t="shared" ref="B7:N7" si="0">SUM(B5:B6)</f>
        <v>42014</v>
      </c>
      <c r="C7" s="382">
        <f t="shared" si="0"/>
        <v>44368</v>
      </c>
      <c r="D7" s="382">
        <f t="shared" si="0"/>
        <v>42380</v>
      </c>
      <c r="E7" s="382">
        <f t="shared" si="0"/>
        <v>50949</v>
      </c>
      <c r="F7" s="382">
        <f t="shared" si="0"/>
        <v>54450</v>
      </c>
      <c r="G7" s="382">
        <f t="shared" si="0"/>
        <v>43899</v>
      </c>
      <c r="H7" s="382">
        <f t="shared" si="0"/>
        <v>44623</v>
      </c>
      <c r="I7" s="382">
        <f t="shared" si="0"/>
        <v>46724</v>
      </c>
      <c r="J7" s="382">
        <f t="shared" si="0"/>
        <v>40392</v>
      </c>
      <c r="K7" s="382">
        <f t="shared" si="0"/>
        <v>39872</v>
      </c>
      <c r="L7" s="382">
        <f t="shared" si="0"/>
        <v>46301</v>
      </c>
      <c r="M7" s="381">
        <f t="shared" si="0"/>
        <v>47867</v>
      </c>
      <c r="N7" s="380">
        <f t="shared" si="0"/>
        <v>543839</v>
      </c>
    </row>
    <row r="8" spans="1:14" ht="18.75" thickBot="1" x14ac:dyDescent="0.45">
      <c r="A8" s="379" t="s">
        <v>282</v>
      </c>
      <c r="B8" s="378">
        <f t="shared" ref="B8:N8" si="1">B7/B4</f>
        <v>1680.56</v>
      </c>
      <c r="C8" s="377">
        <f t="shared" si="1"/>
        <v>1774.72</v>
      </c>
      <c r="D8" s="377">
        <f t="shared" si="1"/>
        <v>1695.2</v>
      </c>
      <c r="E8" s="377">
        <f t="shared" si="1"/>
        <v>1959.5769230769231</v>
      </c>
      <c r="F8" s="377">
        <f t="shared" si="1"/>
        <v>2016.6666666666667</v>
      </c>
      <c r="G8" s="377">
        <f t="shared" si="1"/>
        <v>1908.6521739130435</v>
      </c>
      <c r="H8" s="377">
        <f t="shared" si="1"/>
        <v>1784.92</v>
      </c>
      <c r="I8" s="377">
        <f t="shared" si="1"/>
        <v>1868.96</v>
      </c>
      <c r="J8" s="377">
        <f t="shared" si="1"/>
        <v>1756.1739130434783</v>
      </c>
      <c r="K8" s="377">
        <f t="shared" si="1"/>
        <v>1812.3636363636363</v>
      </c>
      <c r="L8" s="377">
        <f t="shared" si="1"/>
        <v>2013.0869565217392</v>
      </c>
      <c r="M8" s="376">
        <f t="shared" si="1"/>
        <v>1841.0384615384614</v>
      </c>
      <c r="N8" s="375">
        <f t="shared" si="1"/>
        <v>1843.5220338983052</v>
      </c>
    </row>
  </sheetData>
  <mergeCells count="1">
    <mergeCell ref="A1:E1"/>
  </mergeCells>
  <phoneticPr fontId="3"/>
  <pageMargins left="0.7" right="0.7" top="0.75" bottom="0.75" header="0.3" footer="0.3"/>
  <pageSetup paperSize="9" scale="68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N7" sqref="N7"/>
    </sheetView>
  </sheetViews>
  <sheetFormatPr defaultRowHeight="18" x14ac:dyDescent="0.4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25.5" x14ac:dyDescent="0.4">
      <c r="A1" s="643" t="s">
        <v>291</v>
      </c>
      <c r="B1" s="643"/>
      <c r="C1" s="643"/>
      <c r="D1" s="643"/>
      <c r="E1" s="643"/>
    </row>
    <row r="2" spans="1:16" ht="14.25" customHeight="1" x14ac:dyDescent="0.4">
      <c r="A2" s="408"/>
      <c r="B2" s="408"/>
      <c r="C2" s="408"/>
      <c r="D2" s="408"/>
      <c r="E2" s="408"/>
    </row>
    <row r="3" spans="1:16" ht="18.75" thickBot="1" x14ac:dyDescent="0.45">
      <c r="A3" s="644" t="s">
        <v>290</v>
      </c>
      <c r="B3" s="644"/>
      <c r="C3" s="644"/>
      <c r="D3" s="644"/>
      <c r="E3" s="644"/>
    </row>
    <row r="4" spans="1:16" ht="36.75" thickBot="1" x14ac:dyDescent="0.45">
      <c r="A4" s="565"/>
      <c r="B4" s="566"/>
      <c r="C4" s="151" t="s">
        <v>136</v>
      </c>
      <c r="D4" s="150" t="s">
        <v>135</v>
      </c>
      <c r="E4" s="150" t="s">
        <v>134</v>
      </c>
      <c r="F4" s="150" t="s">
        <v>133</v>
      </c>
      <c r="G4" s="150" t="s">
        <v>132</v>
      </c>
      <c r="H4" s="150" t="s">
        <v>131</v>
      </c>
      <c r="I4" s="150" t="s">
        <v>130</v>
      </c>
      <c r="J4" s="150" t="s">
        <v>129</v>
      </c>
      <c r="K4" s="150" t="s">
        <v>128</v>
      </c>
      <c r="L4" s="150" t="s">
        <v>127</v>
      </c>
      <c r="M4" s="150" t="s">
        <v>126</v>
      </c>
      <c r="N4" s="149" t="s">
        <v>125</v>
      </c>
      <c r="O4" s="148" t="s">
        <v>58</v>
      </c>
      <c r="P4" s="148" t="s">
        <v>227</v>
      </c>
    </row>
    <row r="5" spans="1:16" x14ac:dyDescent="0.4">
      <c r="A5" s="568" t="s">
        <v>289</v>
      </c>
      <c r="B5" s="407" t="s">
        <v>249</v>
      </c>
      <c r="C5" s="223">
        <v>556</v>
      </c>
      <c r="D5" s="222">
        <v>579</v>
      </c>
      <c r="E5" s="222">
        <v>543</v>
      </c>
      <c r="F5" s="222">
        <v>678</v>
      </c>
      <c r="G5" s="222">
        <v>723</v>
      </c>
      <c r="H5" s="222">
        <v>469</v>
      </c>
      <c r="I5" s="222">
        <v>561</v>
      </c>
      <c r="J5" s="222">
        <v>493</v>
      </c>
      <c r="K5" s="222">
        <v>428</v>
      </c>
      <c r="L5" s="222">
        <v>473</v>
      </c>
      <c r="M5" s="222">
        <v>468</v>
      </c>
      <c r="N5" s="221">
        <v>453</v>
      </c>
      <c r="O5" s="6">
        <f>SUM(C5:N5)</f>
        <v>6424</v>
      </c>
      <c r="P5" s="406">
        <f>O5/295</f>
        <v>21.776271186440677</v>
      </c>
    </row>
    <row r="6" spans="1:16" x14ac:dyDescent="0.4">
      <c r="A6" s="645"/>
      <c r="B6" s="389" t="s">
        <v>251</v>
      </c>
      <c r="C6" s="258">
        <v>64</v>
      </c>
      <c r="D6" s="257">
        <v>90</v>
      </c>
      <c r="E6" s="257">
        <v>218</v>
      </c>
      <c r="F6" s="257">
        <v>200</v>
      </c>
      <c r="G6" s="257">
        <v>216</v>
      </c>
      <c r="H6" s="257">
        <v>134</v>
      </c>
      <c r="I6" s="257">
        <v>75</v>
      </c>
      <c r="J6" s="257">
        <v>71</v>
      </c>
      <c r="K6" s="257">
        <v>43</v>
      </c>
      <c r="L6" s="257">
        <v>106</v>
      </c>
      <c r="M6" s="257">
        <v>79</v>
      </c>
      <c r="N6" s="256">
        <v>88</v>
      </c>
      <c r="O6" s="8">
        <f>SUM(C6:N6)</f>
        <v>1384</v>
      </c>
      <c r="P6" s="405">
        <f>O6/295</f>
        <v>4.6915254237288133</v>
      </c>
    </row>
    <row r="7" spans="1:16" ht="18.75" thickBot="1" x14ac:dyDescent="0.45">
      <c r="A7" s="646"/>
      <c r="B7" s="230" t="s">
        <v>58</v>
      </c>
      <c r="C7" s="218">
        <f t="shared" ref="C7:O7" si="0">SUM(C5:C6)</f>
        <v>620</v>
      </c>
      <c r="D7" s="217">
        <f t="shared" si="0"/>
        <v>669</v>
      </c>
      <c r="E7" s="217">
        <f t="shared" si="0"/>
        <v>761</v>
      </c>
      <c r="F7" s="217">
        <f t="shared" si="0"/>
        <v>878</v>
      </c>
      <c r="G7" s="217">
        <f t="shared" si="0"/>
        <v>939</v>
      </c>
      <c r="H7" s="217">
        <f t="shared" si="0"/>
        <v>603</v>
      </c>
      <c r="I7" s="217">
        <f t="shared" si="0"/>
        <v>636</v>
      </c>
      <c r="J7" s="217">
        <f t="shared" si="0"/>
        <v>564</v>
      </c>
      <c r="K7" s="217">
        <f t="shared" si="0"/>
        <v>471</v>
      </c>
      <c r="L7" s="217">
        <f t="shared" si="0"/>
        <v>579</v>
      </c>
      <c r="M7" s="217">
        <f t="shared" si="0"/>
        <v>547</v>
      </c>
      <c r="N7" s="217">
        <f t="shared" si="0"/>
        <v>541</v>
      </c>
      <c r="O7" s="404">
        <f t="shared" si="0"/>
        <v>7808</v>
      </c>
      <c r="P7" s="403">
        <f>O7/295</f>
        <v>26.46779661016949</v>
      </c>
    </row>
    <row r="8" spans="1:16" ht="18.75" thickBot="1" x14ac:dyDescent="0.45">
      <c r="A8" s="565" t="s">
        <v>288</v>
      </c>
      <c r="B8" s="566"/>
      <c r="C8" s="355">
        <v>371</v>
      </c>
      <c r="D8" s="354">
        <v>319</v>
      </c>
      <c r="E8" s="354">
        <v>285</v>
      </c>
      <c r="F8" s="354">
        <v>349</v>
      </c>
      <c r="G8" s="354">
        <v>395</v>
      </c>
      <c r="H8" s="354">
        <v>318</v>
      </c>
      <c r="I8" s="354">
        <v>336</v>
      </c>
      <c r="J8" s="354">
        <v>278</v>
      </c>
      <c r="K8" s="354">
        <v>256</v>
      </c>
      <c r="L8" s="354">
        <v>309</v>
      </c>
      <c r="M8" s="354">
        <v>324</v>
      </c>
      <c r="N8" s="353">
        <v>364</v>
      </c>
      <c r="O8" s="13">
        <f>SUM(C8:N8)</f>
        <v>3904</v>
      </c>
      <c r="P8" s="402">
        <f>O8/295</f>
        <v>13.233898305084745</v>
      </c>
    </row>
    <row r="9" spans="1:16" x14ac:dyDescent="0.4">
      <c r="A9" s="401"/>
    </row>
  </sheetData>
  <mergeCells count="5">
    <mergeCell ref="A1:E1"/>
    <mergeCell ref="A3:E3"/>
    <mergeCell ref="A4:B4"/>
    <mergeCell ref="A5:A7"/>
    <mergeCell ref="A8:B8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sqref="A1:D1"/>
    </sheetView>
  </sheetViews>
  <sheetFormatPr defaultRowHeight="18" x14ac:dyDescent="0.4"/>
  <cols>
    <col min="1" max="1" width="20.5" style="2" bestFit="1" customWidth="1"/>
    <col min="2" max="2" width="8.5" style="2" bestFit="1" customWidth="1"/>
    <col min="3" max="3" width="8.75" style="2" bestFit="1" customWidth="1"/>
    <col min="4" max="4" width="9.5" style="2" bestFit="1" customWidth="1"/>
    <col min="5" max="16384" width="9" style="2"/>
  </cols>
  <sheetData>
    <row r="1" spans="1:4" ht="24" x14ac:dyDescent="0.4">
      <c r="A1" s="550" t="s">
        <v>57</v>
      </c>
      <c r="B1" s="550"/>
      <c r="C1" s="550"/>
      <c r="D1" s="550"/>
    </row>
    <row r="3" spans="1:4" ht="20.25" thickBot="1" x14ac:dyDescent="0.45">
      <c r="A3" s="59" t="s">
        <v>56</v>
      </c>
    </row>
    <row r="4" spans="1:4" ht="18.75" thickBot="1" x14ac:dyDescent="0.45">
      <c r="A4" s="3" t="s">
        <v>55</v>
      </c>
      <c r="B4" s="58" t="s">
        <v>54</v>
      </c>
      <c r="C4" s="57" t="s">
        <v>53</v>
      </c>
      <c r="D4" s="56" t="s">
        <v>52</v>
      </c>
    </row>
    <row r="5" spans="1:4" x14ac:dyDescent="0.4">
      <c r="A5" s="55" t="s">
        <v>51</v>
      </c>
      <c r="B5" s="54">
        <v>233</v>
      </c>
      <c r="C5" s="53">
        <v>1835</v>
      </c>
      <c r="D5" s="52">
        <v>142000</v>
      </c>
    </row>
    <row r="6" spans="1:4" x14ac:dyDescent="0.4">
      <c r="A6" s="49" t="s">
        <v>50</v>
      </c>
      <c r="B6" s="48">
        <v>291</v>
      </c>
      <c r="C6" s="51">
        <v>2311</v>
      </c>
      <c r="D6" s="50">
        <v>185000</v>
      </c>
    </row>
    <row r="7" spans="1:4" ht="36" x14ac:dyDescent="0.4">
      <c r="A7" s="49" t="s">
        <v>49</v>
      </c>
      <c r="B7" s="48">
        <v>84</v>
      </c>
      <c r="C7" s="47">
        <v>460</v>
      </c>
      <c r="D7" s="50">
        <v>5600</v>
      </c>
    </row>
    <row r="8" spans="1:4" x14ac:dyDescent="0.4">
      <c r="A8" s="49" t="s">
        <v>48</v>
      </c>
      <c r="B8" s="48" t="s">
        <v>47</v>
      </c>
      <c r="C8" s="47">
        <v>66</v>
      </c>
      <c r="D8" s="46" t="s">
        <v>37</v>
      </c>
    </row>
    <row r="9" spans="1:4" x14ac:dyDescent="0.4">
      <c r="A9" s="49" t="s">
        <v>46</v>
      </c>
      <c r="B9" s="48">
        <v>50</v>
      </c>
      <c r="C9" s="47">
        <v>666</v>
      </c>
      <c r="D9" s="50">
        <v>54000</v>
      </c>
    </row>
    <row r="10" spans="1:4" x14ac:dyDescent="0.4">
      <c r="A10" s="49" t="s">
        <v>45</v>
      </c>
      <c r="B10" s="48">
        <v>100</v>
      </c>
      <c r="C10" s="47">
        <v>627</v>
      </c>
      <c r="D10" s="50">
        <v>48000</v>
      </c>
    </row>
    <row r="11" spans="1:4" x14ac:dyDescent="0.4">
      <c r="A11" s="49" t="s">
        <v>44</v>
      </c>
      <c r="B11" s="48" t="s">
        <v>43</v>
      </c>
      <c r="C11" s="47">
        <v>112</v>
      </c>
      <c r="D11" s="46" t="s">
        <v>37</v>
      </c>
    </row>
    <row r="12" spans="1:4" x14ac:dyDescent="0.4">
      <c r="A12" s="49" t="s">
        <v>42</v>
      </c>
      <c r="B12" s="48">
        <v>21</v>
      </c>
      <c r="C12" s="47">
        <v>311</v>
      </c>
      <c r="D12" s="50">
        <v>10000</v>
      </c>
    </row>
    <row r="13" spans="1:4" x14ac:dyDescent="0.4">
      <c r="A13" s="49" t="s">
        <v>41</v>
      </c>
      <c r="B13" s="48">
        <v>7</v>
      </c>
      <c r="C13" s="47" t="s">
        <v>40</v>
      </c>
      <c r="D13" s="50">
        <v>2000</v>
      </c>
    </row>
    <row r="14" spans="1:4" x14ac:dyDescent="0.4">
      <c r="A14" s="49" t="s">
        <v>39</v>
      </c>
      <c r="B14" s="48">
        <v>15</v>
      </c>
      <c r="C14" s="47">
        <v>125</v>
      </c>
      <c r="D14" s="46" t="s">
        <v>37</v>
      </c>
    </row>
    <row r="15" spans="1:4" ht="18.75" thickBot="1" x14ac:dyDescent="0.45">
      <c r="A15" s="45" t="s">
        <v>38</v>
      </c>
      <c r="B15" s="44" t="s">
        <v>37</v>
      </c>
      <c r="C15" s="43">
        <v>51</v>
      </c>
      <c r="D15" s="42" t="s">
        <v>37</v>
      </c>
    </row>
    <row r="16" spans="1:4" ht="18.75" thickBot="1" x14ac:dyDescent="0.45">
      <c r="A16" s="41" t="s">
        <v>27</v>
      </c>
      <c r="B16" s="40">
        <v>818</v>
      </c>
      <c r="C16" s="39">
        <v>6564</v>
      </c>
      <c r="D16" s="38">
        <f>SUM(D5:D15)</f>
        <v>446600</v>
      </c>
    </row>
    <row r="17" spans="1:3" x14ac:dyDescent="0.4">
      <c r="A17" s="37" t="s">
        <v>36</v>
      </c>
    </row>
    <row r="18" spans="1:3" ht="20.25" thickBot="1" x14ac:dyDescent="0.45">
      <c r="A18" s="36" t="s">
        <v>35</v>
      </c>
    </row>
    <row r="19" spans="1:3" x14ac:dyDescent="0.4">
      <c r="A19" s="35" t="s">
        <v>34</v>
      </c>
      <c r="B19" s="34">
        <v>384</v>
      </c>
      <c r="C19" s="24">
        <v>1568</v>
      </c>
    </row>
    <row r="20" spans="1:3" x14ac:dyDescent="0.4">
      <c r="A20" s="33" t="s">
        <v>33</v>
      </c>
      <c r="B20" s="31">
        <v>72</v>
      </c>
      <c r="C20" s="22">
        <v>163</v>
      </c>
    </row>
    <row r="21" spans="1:3" x14ac:dyDescent="0.4">
      <c r="A21" s="32" t="s">
        <v>32</v>
      </c>
      <c r="B21" s="31">
        <v>18</v>
      </c>
      <c r="C21" s="22">
        <v>32</v>
      </c>
    </row>
    <row r="22" spans="1:3" x14ac:dyDescent="0.4">
      <c r="A22" s="33" t="s">
        <v>31</v>
      </c>
      <c r="B22" s="31">
        <v>30</v>
      </c>
      <c r="C22" s="22">
        <v>48</v>
      </c>
    </row>
    <row r="23" spans="1:3" x14ac:dyDescent="0.4">
      <c r="A23" s="33" t="s">
        <v>30</v>
      </c>
      <c r="B23" s="31">
        <v>72</v>
      </c>
      <c r="C23" s="22">
        <v>189</v>
      </c>
    </row>
    <row r="24" spans="1:3" x14ac:dyDescent="0.4">
      <c r="A24" s="32" t="s">
        <v>29</v>
      </c>
      <c r="B24" s="31">
        <v>30</v>
      </c>
      <c r="C24" s="22">
        <v>115</v>
      </c>
    </row>
    <row r="25" spans="1:3" ht="18.75" thickBot="1" x14ac:dyDescent="0.45">
      <c r="A25" s="30" t="s">
        <v>28</v>
      </c>
      <c r="B25" s="29">
        <v>55</v>
      </c>
      <c r="C25" s="28">
        <v>140</v>
      </c>
    </row>
    <row r="26" spans="1:3" ht="18.75" thickBot="1" x14ac:dyDescent="0.45">
      <c r="A26" s="27" t="s">
        <v>27</v>
      </c>
      <c r="B26" s="26">
        <f>SUM(B19:B25)</f>
        <v>661</v>
      </c>
      <c r="C26" s="25">
        <f>SUM(C19:C25)</f>
        <v>2255</v>
      </c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sqref="A1:D1"/>
    </sheetView>
  </sheetViews>
  <sheetFormatPr defaultRowHeight="18" x14ac:dyDescent="0.4"/>
  <cols>
    <col min="1" max="1" width="11.625" style="2" bestFit="1" customWidth="1"/>
    <col min="2" max="2" width="9.5" style="2" bestFit="1" customWidth="1"/>
    <col min="3" max="3" width="7.5" style="2" bestFit="1" customWidth="1"/>
    <col min="4" max="16384" width="9" style="2"/>
  </cols>
  <sheetData>
    <row r="1" spans="1:16" ht="25.5" x14ac:dyDescent="0.4">
      <c r="A1" s="647" t="s">
        <v>324</v>
      </c>
      <c r="B1" s="647"/>
      <c r="C1" s="647"/>
      <c r="D1" s="647"/>
      <c r="E1" s="434"/>
      <c r="F1" s="434"/>
    </row>
    <row r="2" spans="1:16" ht="13.5" customHeight="1" x14ac:dyDescent="0.4">
      <c r="A2" s="408"/>
      <c r="B2" s="433"/>
      <c r="C2" s="432" t="s">
        <v>323</v>
      </c>
      <c r="D2" s="408"/>
      <c r="E2" s="408"/>
      <c r="F2" s="408"/>
    </row>
    <row r="3" spans="1:16" x14ac:dyDescent="0.4">
      <c r="A3" s="400"/>
      <c r="B3" s="400"/>
      <c r="C3" s="431" t="s">
        <v>322</v>
      </c>
      <c r="D3" s="400"/>
    </row>
    <row r="4" spans="1:16" x14ac:dyDescent="0.4">
      <c r="A4" s="400"/>
      <c r="B4" s="400"/>
      <c r="D4" s="400"/>
    </row>
    <row r="5" spans="1:16" ht="18.75" thickBot="1" x14ac:dyDescent="0.45">
      <c r="A5" s="420" t="s">
        <v>321</v>
      </c>
    </row>
    <row r="6" spans="1:16" ht="18.75" thickBot="1" x14ac:dyDescent="0.45">
      <c r="A6" s="152"/>
      <c r="B6" s="430" t="s">
        <v>306</v>
      </c>
      <c r="C6" s="110" t="s">
        <v>305</v>
      </c>
    </row>
    <row r="7" spans="1:16" ht="18.75" x14ac:dyDescent="0.4">
      <c r="A7" s="108" t="s">
        <v>320</v>
      </c>
      <c r="B7" s="429">
        <v>1683</v>
      </c>
      <c r="C7" s="428">
        <v>2.6</v>
      </c>
      <c r="D7" s="409"/>
      <c r="E7" s="42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</row>
    <row r="8" spans="1:16" ht="18.75" x14ac:dyDescent="0.4">
      <c r="A8" s="119" t="s">
        <v>319</v>
      </c>
      <c r="B8" s="427">
        <v>3096</v>
      </c>
      <c r="C8" s="412">
        <v>4.8</v>
      </c>
      <c r="D8" s="409"/>
      <c r="E8" s="424"/>
    </row>
    <row r="9" spans="1:16" ht="18.75" x14ac:dyDescent="0.4">
      <c r="A9" s="119" t="s">
        <v>318</v>
      </c>
      <c r="B9" s="427">
        <v>4791</v>
      </c>
      <c r="C9" s="412">
        <v>7.5</v>
      </c>
      <c r="D9" s="409"/>
      <c r="E9" s="424"/>
    </row>
    <row r="10" spans="1:16" ht="18.75" x14ac:dyDescent="0.4">
      <c r="A10" s="119" t="s">
        <v>317</v>
      </c>
      <c r="B10" s="427">
        <v>1017</v>
      </c>
      <c r="C10" s="412">
        <v>1.6</v>
      </c>
      <c r="D10" s="409"/>
      <c r="E10" s="424"/>
    </row>
    <row r="11" spans="1:16" ht="18.75" x14ac:dyDescent="0.4">
      <c r="A11" s="119" t="s">
        <v>316</v>
      </c>
      <c r="B11" s="427">
        <v>1175</v>
      </c>
      <c r="C11" s="412">
        <v>1.8</v>
      </c>
      <c r="D11" s="409"/>
      <c r="E11" s="424"/>
    </row>
    <row r="12" spans="1:16" ht="18.75" x14ac:dyDescent="0.4">
      <c r="A12" s="119" t="s">
        <v>315</v>
      </c>
      <c r="B12" s="427">
        <v>4255</v>
      </c>
      <c r="C12" s="412">
        <v>6.7</v>
      </c>
      <c r="D12" s="409"/>
      <c r="E12" s="424"/>
    </row>
    <row r="13" spans="1:16" ht="18.75" x14ac:dyDescent="0.4">
      <c r="A13" s="119" t="s">
        <v>314</v>
      </c>
      <c r="B13" s="427">
        <v>7654</v>
      </c>
      <c r="C13" s="412">
        <v>12</v>
      </c>
      <c r="D13" s="409"/>
      <c r="E13" s="424"/>
    </row>
    <row r="14" spans="1:16" ht="18.75" x14ac:dyDescent="0.4">
      <c r="A14" s="119" t="s">
        <v>313</v>
      </c>
      <c r="B14" s="427">
        <v>8956</v>
      </c>
      <c r="C14" s="412">
        <v>14</v>
      </c>
      <c r="D14" s="409"/>
      <c r="E14" s="424"/>
    </row>
    <row r="15" spans="1:16" ht="18.75" x14ac:dyDescent="0.4">
      <c r="A15" s="119" t="s">
        <v>312</v>
      </c>
      <c r="B15" s="427">
        <v>11002</v>
      </c>
      <c r="C15" s="415">
        <v>17.2</v>
      </c>
      <c r="D15" s="409"/>
      <c r="E15" s="424"/>
    </row>
    <row r="16" spans="1:16" ht="18.75" x14ac:dyDescent="0.4">
      <c r="A16" s="119" t="s">
        <v>311</v>
      </c>
      <c r="B16" s="427">
        <v>8658</v>
      </c>
      <c r="C16" s="412">
        <v>13.5</v>
      </c>
      <c r="D16" s="409"/>
      <c r="E16" s="424"/>
    </row>
    <row r="17" spans="1:5" ht="18.75" x14ac:dyDescent="0.4">
      <c r="A17" s="119" t="s">
        <v>310</v>
      </c>
      <c r="B17" s="427">
        <v>6653</v>
      </c>
      <c r="C17" s="412">
        <v>10.4</v>
      </c>
      <c r="D17" s="409"/>
      <c r="E17" s="424"/>
    </row>
    <row r="18" spans="1:5" ht="19.5" thickBot="1" x14ac:dyDescent="0.45">
      <c r="A18" s="104" t="s">
        <v>309</v>
      </c>
      <c r="B18" s="426">
        <v>5042</v>
      </c>
      <c r="C18" s="425">
        <v>7.9</v>
      </c>
      <c r="D18" s="409"/>
      <c r="E18" s="424"/>
    </row>
    <row r="19" spans="1:5" ht="19.5" thickBot="1" x14ac:dyDescent="0.45">
      <c r="A19" s="152" t="s">
        <v>58</v>
      </c>
      <c r="B19" s="423">
        <f>SUM(B7:B18)</f>
        <v>63982</v>
      </c>
      <c r="C19" s="422">
        <v>100</v>
      </c>
      <c r="D19" s="409"/>
    </row>
    <row r="20" spans="1:5" x14ac:dyDescent="0.4">
      <c r="A20" s="421"/>
      <c r="B20" s="241"/>
      <c r="C20" s="419"/>
      <c r="D20" s="241"/>
    </row>
    <row r="21" spans="1:5" x14ac:dyDescent="0.4">
      <c r="A21" s="421"/>
      <c r="B21" s="241"/>
      <c r="C21" s="419"/>
      <c r="D21" s="241"/>
    </row>
    <row r="22" spans="1:5" ht="18.75" thickBot="1" x14ac:dyDescent="0.45">
      <c r="A22" s="420" t="s">
        <v>308</v>
      </c>
      <c r="B22" s="241"/>
      <c r="C22" s="419"/>
      <c r="D22" s="241"/>
    </row>
    <row r="23" spans="1:5" ht="18.75" thickBot="1" x14ac:dyDescent="0.45">
      <c r="A23" s="152" t="s">
        <v>307</v>
      </c>
      <c r="B23" s="331" t="s">
        <v>306</v>
      </c>
      <c r="C23" s="418" t="s">
        <v>305</v>
      </c>
      <c r="D23" s="241"/>
    </row>
    <row r="24" spans="1:5" ht="18.75" x14ac:dyDescent="0.4">
      <c r="A24" s="108" t="s">
        <v>181</v>
      </c>
      <c r="B24" s="417">
        <v>15334</v>
      </c>
      <c r="C24" s="416">
        <v>24</v>
      </c>
      <c r="D24" s="409"/>
      <c r="E24" s="155"/>
    </row>
    <row r="25" spans="1:5" ht="18.75" x14ac:dyDescent="0.4">
      <c r="A25" s="119" t="s">
        <v>304</v>
      </c>
      <c r="B25" s="414">
        <v>2056</v>
      </c>
      <c r="C25" s="415">
        <v>3.2</v>
      </c>
      <c r="D25" s="409"/>
      <c r="E25" s="155"/>
    </row>
    <row r="26" spans="1:5" ht="18.75" x14ac:dyDescent="0.4">
      <c r="A26" s="119" t="s">
        <v>303</v>
      </c>
      <c r="B26" s="414">
        <v>2742</v>
      </c>
      <c r="C26" s="415">
        <v>4.3</v>
      </c>
      <c r="D26" s="409"/>
      <c r="E26" s="155"/>
    </row>
    <row r="27" spans="1:5" ht="18.75" x14ac:dyDescent="0.4">
      <c r="A27" s="119" t="s">
        <v>302</v>
      </c>
      <c r="B27" s="414">
        <v>5436</v>
      </c>
      <c r="C27" s="412">
        <v>8.5</v>
      </c>
      <c r="D27" s="409"/>
      <c r="E27" s="155"/>
    </row>
    <row r="28" spans="1:5" ht="18.75" x14ac:dyDescent="0.4">
      <c r="A28" s="119" t="s">
        <v>301</v>
      </c>
      <c r="B28" s="414">
        <v>1914</v>
      </c>
      <c r="C28" s="412">
        <v>3</v>
      </c>
      <c r="D28" s="409"/>
      <c r="E28" s="155"/>
    </row>
    <row r="29" spans="1:5" ht="18.75" x14ac:dyDescent="0.4">
      <c r="A29" s="119" t="s">
        <v>300</v>
      </c>
      <c r="B29" s="414">
        <v>24800</v>
      </c>
      <c r="C29" s="412">
        <v>38.799999999999997</v>
      </c>
      <c r="D29" s="409"/>
      <c r="E29" s="155"/>
    </row>
    <row r="30" spans="1:5" ht="18.75" x14ac:dyDescent="0.4">
      <c r="A30" s="119" t="s">
        <v>299</v>
      </c>
      <c r="B30" s="414">
        <v>1420</v>
      </c>
      <c r="C30" s="412">
        <v>2.2000000000000002</v>
      </c>
      <c r="D30" s="409"/>
      <c r="E30" s="155"/>
    </row>
    <row r="31" spans="1:5" ht="18.75" x14ac:dyDescent="0.4">
      <c r="A31" s="119" t="s">
        <v>298</v>
      </c>
      <c r="B31" s="414">
        <v>1759</v>
      </c>
      <c r="C31" s="412">
        <v>2.7</v>
      </c>
      <c r="D31" s="409"/>
      <c r="E31" s="155"/>
    </row>
    <row r="32" spans="1:5" ht="18.75" x14ac:dyDescent="0.4">
      <c r="A32" s="119" t="s">
        <v>297</v>
      </c>
      <c r="B32" s="413">
        <v>607</v>
      </c>
      <c r="C32" s="412">
        <v>0.9</v>
      </c>
      <c r="D32" s="409"/>
    </row>
    <row r="33" spans="1:5" ht="18.75" x14ac:dyDescent="0.4">
      <c r="A33" s="119" t="s">
        <v>296</v>
      </c>
      <c r="B33" s="414">
        <v>1201</v>
      </c>
      <c r="C33" s="412">
        <v>1.9</v>
      </c>
      <c r="D33" s="409"/>
      <c r="E33" s="155"/>
    </row>
    <row r="34" spans="1:5" ht="18.75" x14ac:dyDescent="0.4">
      <c r="A34" s="119" t="s">
        <v>295</v>
      </c>
      <c r="B34" s="414">
        <v>3534</v>
      </c>
      <c r="C34" s="412">
        <v>5.5</v>
      </c>
      <c r="D34" s="409"/>
      <c r="E34" s="155"/>
    </row>
    <row r="35" spans="1:5" ht="18.75" x14ac:dyDescent="0.4">
      <c r="A35" s="119" t="s">
        <v>294</v>
      </c>
      <c r="B35" s="414">
        <v>2517</v>
      </c>
      <c r="C35" s="412">
        <v>3.9</v>
      </c>
      <c r="D35" s="409"/>
      <c r="E35" s="155"/>
    </row>
    <row r="36" spans="1:5" ht="18.75" x14ac:dyDescent="0.4">
      <c r="A36" s="119" t="s">
        <v>293</v>
      </c>
      <c r="B36" s="413">
        <v>124</v>
      </c>
      <c r="C36" s="412">
        <v>0.2</v>
      </c>
      <c r="D36" s="409"/>
    </row>
    <row r="37" spans="1:5" ht="18.75" x14ac:dyDescent="0.4">
      <c r="A37" s="119" t="s">
        <v>292</v>
      </c>
      <c r="B37" s="413">
        <v>210</v>
      </c>
      <c r="C37" s="412">
        <v>0.3</v>
      </c>
      <c r="D37" s="409"/>
    </row>
    <row r="38" spans="1:5" ht="19.5" thickBot="1" x14ac:dyDescent="0.45">
      <c r="A38" s="104" t="s">
        <v>38</v>
      </c>
      <c r="B38" s="411">
        <v>328</v>
      </c>
      <c r="C38" s="410">
        <v>0.5</v>
      </c>
      <c r="D38" s="409"/>
    </row>
    <row r="39" spans="1:5" x14ac:dyDescent="0.4">
      <c r="B39" s="155"/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workbookViewId="0">
      <selection sqref="A1:E1"/>
    </sheetView>
  </sheetViews>
  <sheetFormatPr defaultRowHeight="18" x14ac:dyDescent="0.4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16" ht="24" x14ac:dyDescent="0.4">
      <c r="A1" s="652" t="s">
        <v>329</v>
      </c>
      <c r="B1" s="652"/>
      <c r="C1" s="652"/>
      <c r="D1" s="652"/>
      <c r="E1" s="652"/>
    </row>
    <row r="2" spans="1:16" ht="24" x14ac:dyDescent="0.4">
      <c r="A2" s="157"/>
      <c r="B2" s="157"/>
      <c r="C2" s="157"/>
      <c r="D2" s="157"/>
      <c r="E2" s="157"/>
    </row>
    <row r="3" spans="1:16" ht="24.75" thickBot="1" x14ac:dyDescent="0.45">
      <c r="A3" s="653" t="s">
        <v>328</v>
      </c>
      <c r="B3" s="653"/>
      <c r="C3" s="653"/>
      <c r="D3" s="653"/>
      <c r="E3" s="157"/>
    </row>
    <row r="4" spans="1:16" ht="18.75" thickBot="1" x14ac:dyDescent="0.45">
      <c r="A4" s="565"/>
      <c r="B4" s="566"/>
      <c r="C4" s="151" t="s">
        <v>136</v>
      </c>
      <c r="D4" s="150" t="s">
        <v>135</v>
      </c>
      <c r="E4" s="150" t="s">
        <v>134</v>
      </c>
      <c r="F4" s="150" t="s">
        <v>133</v>
      </c>
      <c r="G4" s="150" t="s">
        <v>132</v>
      </c>
      <c r="H4" s="150" t="s">
        <v>131</v>
      </c>
      <c r="I4" s="150" t="s">
        <v>130</v>
      </c>
      <c r="J4" s="150" t="s">
        <v>129</v>
      </c>
      <c r="K4" s="150" t="s">
        <v>128</v>
      </c>
      <c r="L4" s="150" t="s">
        <v>127</v>
      </c>
      <c r="M4" s="150" t="s">
        <v>126</v>
      </c>
      <c r="N4" s="149" t="s">
        <v>125</v>
      </c>
      <c r="O4" s="148" t="s">
        <v>58</v>
      </c>
      <c r="P4" s="109" t="s">
        <v>227</v>
      </c>
    </row>
    <row r="5" spans="1:16" x14ac:dyDescent="0.4">
      <c r="A5" s="588" t="s">
        <v>234</v>
      </c>
      <c r="B5" s="654"/>
      <c r="C5" s="455">
        <v>10884</v>
      </c>
      <c r="D5" s="454">
        <v>10487</v>
      </c>
      <c r="E5" s="454">
        <v>10775</v>
      </c>
      <c r="F5" s="454">
        <v>11598</v>
      </c>
      <c r="G5" s="454">
        <v>12728</v>
      </c>
      <c r="H5" s="454">
        <v>10373</v>
      </c>
      <c r="I5" s="454">
        <v>10972</v>
      </c>
      <c r="J5" s="454">
        <v>10438</v>
      </c>
      <c r="K5" s="454">
        <v>9888</v>
      </c>
      <c r="L5" s="454">
        <v>10171</v>
      </c>
      <c r="M5" s="454">
        <v>10044</v>
      </c>
      <c r="N5" s="453">
        <v>11328</v>
      </c>
      <c r="O5" s="452">
        <f>SUM(C5:N5)</f>
        <v>129686</v>
      </c>
      <c r="P5" s="451">
        <f t="shared" ref="P5:P11" si="0">O5/295</f>
        <v>439.61355932203389</v>
      </c>
    </row>
    <row r="6" spans="1:16" x14ac:dyDescent="0.4">
      <c r="A6" s="585" t="s">
        <v>138</v>
      </c>
      <c r="B6" s="389" t="s">
        <v>249</v>
      </c>
      <c r="C6" s="447">
        <v>44252</v>
      </c>
      <c r="D6" s="446">
        <v>41645</v>
      </c>
      <c r="E6" s="446">
        <v>42781</v>
      </c>
      <c r="F6" s="446">
        <v>44058</v>
      </c>
      <c r="G6" s="446">
        <v>47832</v>
      </c>
      <c r="H6" s="446">
        <v>40755</v>
      </c>
      <c r="I6" s="446">
        <v>44151</v>
      </c>
      <c r="J6" s="446">
        <v>41225</v>
      </c>
      <c r="K6" s="446">
        <v>40775</v>
      </c>
      <c r="L6" s="446">
        <v>42067</v>
      </c>
      <c r="M6" s="446">
        <v>40391</v>
      </c>
      <c r="N6" s="450">
        <v>45034</v>
      </c>
      <c r="O6" s="449">
        <f>SUM(C6:N6)</f>
        <v>514966</v>
      </c>
      <c r="P6" s="448">
        <f t="shared" si="0"/>
        <v>1745.6474576271187</v>
      </c>
    </row>
    <row r="7" spans="1:16" x14ac:dyDescent="0.4">
      <c r="A7" s="585"/>
      <c r="B7" s="389" t="s">
        <v>251</v>
      </c>
      <c r="C7" s="447">
        <v>9029</v>
      </c>
      <c r="D7" s="446">
        <v>8295</v>
      </c>
      <c r="E7" s="446">
        <v>9396</v>
      </c>
      <c r="F7" s="446">
        <v>12346</v>
      </c>
      <c r="G7" s="446">
        <v>13250</v>
      </c>
      <c r="H7" s="446">
        <v>9492</v>
      </c>
      <c r="I7" s="446">
        <v>8470</v>
      </c>
      <c r="J7" s="446">
        <v>8556</v>
      </c>
      <c r="K7" s="446">
        <v>7952</v>
      </c>
      <c r="L7" s="446">
        <v>8600</v>
      </c>
      <c r="M7" s="446">
        <v>8478</v>
      </c>
      <c r="N7" s="450">
        <v>10666</v>
      </c>
      <c r="O7" s="449">
        <f>SUM(C7:N7)</f>
        <v>114530</v>
      </c>
      <c r="P7" s="448">
        <f t="shared" si="0"/>
        <v>388.23728813559325</v>
      </c>
    </row>
    <row r="8" spans="1:16" x14ac:dyDescent="0.4">
      <c r="A8" s="585"/>
      <c r="B8" s="389" t="s">
        <v>58</v>
      </c>
      <c r="C8" s="447">
        <f t="shared" ref="C8:N8" si="1">SUM(C6:C7)</f>
        <v>53281</v>
      </c>
      <c r="D8" s="446">
        <f t="shared" si="1"/>
        <v>49940</v>
      </c>
      <c r="E8" s="446">
        <f t="shared" si="1"/>
        <v>52177</v>
      </c>
      <c r="F8" s="446">
        <f t="shared" si="1"/>
        <v>56404</v>
      </c>
      <c r="G8" s="446">
        <f t="shared" si="1"/>
        <v>61082</v>
      </c>
      <c r="H8" s="446">
        <f t="shared" si="1"/>
        <v>50247</v>
      </c>
      <c r="I8" s="446">
        <f t="shared" si="1"/>
        <v>52621</v>
      </c>
      <c r="J8" s="446">
        <f t="shared" si="1"/>
        <v>49781</v>
      </c>
      <c r="K8" s="446">
        <f t="shared" si="1"/>
        <v>48727</v>
      </c>
      <c r="L8" s="446">
        <f t="shared" si="1"/>
        <v>50667</v>
      </c>
      <c r="M8" s="446">
        <f t="shared" si="1"/>
        <v>48869</v>
      </c>
      <c r="N8" s="446">
        <f t="shared" si="1"/>
        <v>55700</v>
      </c>
      <c r="O8" s="427">
        <f>SUM(C8:N8)</f>
        <v>629496</v>
      </c>
      <c r="P8" s="448">
        <f t="shared" si="0"/>
        <v>2133.8847457627116</v>
      </c>
    </row>
    <row r="9" spans="1:16" ht="29.25" customHeight="1" x14ac:dyDescent="0.4">
      <c r="A9" s="655" t="s">
        <v>327</v>
      </c>
      <c r="B9" s="656"/>
      <c r="C9" s="447">
        <v>9195</v>
      </c>
      <c r="D9" s="446">
        <v>8845</v>
      </c>
      <c r="E9" s="446">
        <v>8666</v>
      </c>
      <c r="F9" s="446">
        <v>9003</v>
      </c>
      <c r="G9" s="446">
        <v>10893</v>
      </c>
      <c r="H9" s="446">
        <v>8307</v>
      </c>
      <c r="I9" s="446">
        <v>9442</v>
      </c>
      <c r="J9" s="446">
        <v>9124</v>
      </c>
      <c r="K9" s="446">
        <v>8179</v>
      </c>
      <c r="L9" s="446">
        <v>8839</v>
      </c>
      <c r="M9" s="446">
        <v>7914</v>
      </c>
      <c r="N9" s="445">
        <v>9330</v>
      </c>
      <c r="O9" s="390">
        <f>SUM(C9:N9)</f>
        <v>107737</v>
      </c>
      <c r="P9" s="440">
        <f t="shared" si="0"/>
        <v>365.21016949152545</v>
      </c>
    </row>
    <row r="10" spans="1:16" ht="28.5" customHeight="1" thickBot="1" x14ac:dyDescent="0.45">
      <c r="A10" s="648" t="s">
        <v>326</v>
      </c>
      <c r="B10" s="649"/>
      <c r="C10" s="444">
        <v>3054</v>
      </c>
      <c r="D10" s="443">
        <v>2512</v>
      </c>
      <c r="E10" s="443">
        <v>1542</v>
      </c>
      <c r="F10" s="443">
        <v>8830</v>
      </c>
      <c r="G10" s="443">
        <v>3436</v>
      </c>
      <c r="H10" s="443">
        <v>3913</v>
      </c>
      <c r="I10" s="443">
        <v>2851</v>
      </c>
      <c r="J10" s="443">
        <v>3613</v>
      </c>
      <c r="K10" s="443">
        <v>2578</v>
      </c>
      <c r="L10" s="443">
        <v>2423</v>
      </c>
      <c r="M10" s="443">
        <v>2927</v>
      </c>
      <c r="N10" s="442">
        <v>3774</v>
      </c>
      <c r="O10" s="441">
        <v>41453</v>
      </c>
      <c r="P10" s="440">
        <f t="shared" si="0"/>
        <v>140.5186440677966</v>
      </c>
    </row>
    <row r="11" spans="1:16" ht="27" customHeight="1" thickBot="1" x14ac:dyDescent="0.45">
      <c r="A11" s="650" t="s">
        <v>325</v>
      </c>
      <c r="B11" s="651"/>
      <c r="C11" s="439">
        <f t="shared" ref="C11:O11" si="2">SUM(C9:C10)</f>
        <v>12249</v>
      </c>
      <c r="D11" s="438">
        <f t="shared" si="2"/>
        <v>11357</v>
      </c>
      <c r="E11" s="438">
        <f t="shared" si="2"/>
        <v>10208</v>
      </c>
      <c r="F11" s="438">
        <f t="shared" si="2"/>
        <v>17833</v>
      </c>
      <c r="G11" s="438">
        <f t="shared" si="2"/>
        <v>14329</v>
      </c>
      <c r="H11" s="438">
        <f t="shared" si="2"/>
        <v>12220</v>
      </c>
      <c r="I11" s="438">
        <f t="shared" si="2"/>
        <v>12293</v>
      </c>
      <c r="J11" s="438">
        <f t="shared" si="2"/>
        <v>12737</v>
      </c>
      <c r="K11" s="438">
        <f t="shared" si="2"/>
        <v>10757</v>
      </c>
      <c r="L11" s="438">
        <f t="shared" si="2"/>
        <v>11262</v>
      </c>
      <c r="M11" s="438">
        <f t="shared" si="2"/>
        <v>10841</v>
      </c>
      <c r="N11" s="438">
        <f t="shared" si="2"/>
        <v>13104</v>
      </c>
      <c r="O11" s="437">
        <f t="shared" si="2"/>
        <v>149190</v>
      </c>
      <c r="P11" s="436">
        <f t="shared" si="0"/>
        <v>505.72881355932202</v>
      </c>
    </row>
    <row r="13" spans="1:16" x14ac:dyDescent="0.4"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67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workbookViewId="0">
      <selection sqref="A1:C1"/>
    </sheetView>
  </sheetViews>
  <sheetFormatPr defaultRowHeight="18" x14ac:dyDescent="0.4"/>
  <cols>
    <col min="1" max="1" width="5.5" style="2" bestFit="1" customWidth="1"/>
    <col min="2" max="13" width="6" style="2" bestFit="1" customWidth="1"/>
    <col min="14" max="14" width="7" style="2" bestFit="1" customWidth="1"/>
    <col min="15" max="15" width="5.875" style="2" customWidth="1"/>
    <col min="16" max="16384" width="9" style="2"/>
  </cols>
  <sheetData>
    <row r="1" spans="1:16" ht="24" x14ac:dyDescent="0.4">
      <c r="A1" s="576" t="s">
        <v>331</v>
      </c>
      <c r="B1" s="576"/>
      <c r="C1" s="576"/>
    </row>
    <row r="2" spans="1:16" ht="24" x14ac:dyDescent="0.4">
      <c r="A2" s="157"/>
      <c r="B2" s="157"/>
      <c r="C2" s="157"/>
    </row>
    <row r="3" spans="1:16" ht="18.75" thickBot="1" x14ac:dyDescent="0.45">
      <c r="A3" s="592" t="s">
        <v>330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</row>
    <row r="4" spans="1:16" ht="36.75" thickBot="1" x14ac:dyDescent="0.45">
      <c r="A4" s="152"/>
      <c r="B4" s="151" t="s">
        <v>136</v>
      </c>
      <c r="C4" s="150" t="s">
        <v>135</v>
      </c>
      <c r="D4" s="150" t="s">
        <v>134</v>
      </c>
      <c r="E4" s="150" t="s">
        <v>133</v>
      </c>
      <c r="F4" s="150" t="s">
        <v>132</v>
      </c>
      <c r="G4" s="150" t="s">
        <v>131</v>
      </c>
      <c r="H4" s="150" t="s">
        <v>130</v>
      </c>
      <c r="I4" s="150" t="s">
        <v>129</v>
      </c>
      <c r="J4" s="150" t="s">
        <v>128</v>
      </c>
      <c r="K4" s="150" t="s">
        <v>127</v>
      </c>
      <c r="L4" s="150" t="s">
        <v>126</v>
      </c>
      <c r="M4" s="149" t="s">
        <v>125</v>
      </c>
      <c r="N4" s="148" t="s">
        <v>58</v>
      </c>
      <c r="O4" s="148" t="s">
        <v>227</v>
      </c>
    </row>
    <row r="5" spans="1:16" ht="18.75" thickBot="1" x14ac:dyDescent="0.45">
      <c r="A5" s="41" t="s">
        <v>138</v>
      </c>
      <c r="B5" s="303">
        <v>4744</v>
      </c>
      <c r="C5" s="302">
        <v>6374</v>
      </c>
      <c r="D5" s="302">
        <v>4558</v>
      </c>
      <c r="E5" s="302">
        <v>5179</v>
      </c>
      <c r="F5" s="302">
        <v>5429</v>
      </c>
      <c r="G5" s="302">
        <v>4510</v>
      </c>
      <c r="H5" s="302">
        <v>5602</v>
      </c>
      <c r="I5" s="302">
        <v>5289</v>
      </c>
      <c r="J5" s="302">
        <v>4571</v>
      </c>
      <c r="K5" s="302">
        <v>5088</v>
      </c>
      <c r="L5" s="302">
        <v>4952</v>
      </c>
      <c r="M5" s="301">
        <v>5022</v>
      </c>
      <c r="N5" s="13">
        <v>61318</v>
      </c>
      <c r="O5" s="300">
        <v>208</v>
      </c>
      <c r="P5" s="456"/>
    </row>
    <row r="6" spans="1:16" x14ac:dyDescent="0.4">
      <c r="A6" s="657"/>
      <c r="B6" s="657"/>
      <c r="C6" s="657"/>
      <c r="D6" s="657"/>
      <c r="E6" s="657"/>
      <c r="F6" s="657"/>
      <c r="G6" s="657"/>
    </row>
    <row r="7" spans="1:16" x14ac:dyDescent="0.4">
      <c r="A7" s="225"/>
    </row>
  </sheetData>
  <mergeCells count="3">
    <mergeCell ref="A1:C1"/>
    <mergeCell ref="A3:O3"/>
    <mergeCell ref="A6:G6"/>
  </mergeCells>
  <phoneticPr fontId="3"/>
  <pageMargins left="0.7" right="0.7" top="0.75" bottom="0.75" header="0.3" footer="0.3"/>
  <pageSetup paperSize="9" scale="98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/>
  </sheetViews>
  <sheetFormatPr defaultColWidth="22.75" defaultRowHeight="18" x14ac:dyDescent="0.4"/>
  <cols>
    <col min="1" max="1" width="13.875" style="2" bestFit="1" customWidth="1"/>
    <col min="2" max="13" width="7.5" style="2" bestFit="1" customWidth="1"/>
    <col min="14" max="14" width="8.5" style="2" bestFit="1" customWidth="1"/>
    <col min="15" max="15" width="6" style="2" customWidth="1"/>
    <col min="16" max="16384" width="22.75" style="2"/>
  </cols>
  <sheetData>
    <row r="1" spans="1:15" ht="24" x14ac:dyDescent="0.4">
      <c r="A1" s="470" t="s">
        <v>337</v>
      </c>
    </row>
    <row r="2" spans="1:15" ht="24" x14ac:dyDescent="0.4">
      <c r="A2" s="275"/>
    </row>
    <row r="3" spans="1:15" ht="18.75" thickBot="1" x14ac:dyDescent="0.45">
      <c r="A3" s="591" t="s">
        <v>336</v>
      </c>
      <c r="B3" s="591"/>
      <c r="C3" s="591"/>
      <c r="D3" s="591"/>
      <c r="E3" s="591"/>
      <c r="F3" s="591"/>
      <c r="G3" s="591"/>
      <c r="H3" s="591"/>
    </row>
    <row r="4" spans="1:15" ht="36.75" thickBot="1" x14ac:dyDescent="0.45">
      <c r="A4" s="152"/>
      <c r="B4" s="151" t="s">
        <v>136</v>
      </c>
      <c r="C4" s="150" t="s">
        <v>135</v>
      </c>
      <c r="D4" s="150" t="s">
        <v>134</v>
      </c>
      <c r="E4" s="150" t="s">
        <v>133</v>
      </c>
      <c r="F4" s="150" t="s">
        <v>132</v>
      </c>
      <c r="G4" s="150" t="s">
        <v>131</v>
      </c>
      <c r="H4" s="150" t="s">
        <v>130</v>
      </c>
      <c r="I4" s="150" t="s">
        <v>129</v>
      </c>
      <c r="J4" s="150" t="s">
        <v>128</v>
      </c>
      <c r="K4" s="150" t="s">
        <v>127</v>
      </c>
      <c r="L4" s="150" t="s">
        <v>126</v>
      </c>
      <c r="M4" s="149" t="s">
        <v>125</v>
      </c>
      <c r="N4" s="148" t="s">
        <v>58</v>
      </c>
      <c r="O4" s="148" t="s">
        <v>227</v>
      </c>
    </row>
    <row r="5" spans="1:15" x14ac:dyDescent="0.4">
      <c r="A5" s="224" t="s">
        <v>335</v>
      </c>
      <c r="B5" s="54">
        <v>73</v>
      </c>
      <c r="C5" s="165">
        <v>343</v>
      </c>
      <c r="D5" s="165">
        <v>87</v>
      </c>
      <c r="E5" s="165">
        <v>147</v>
      </c>
      <c r="F5" s="165">
        <v>125</v>
      </c>
      <c r="G5" s="165">
        <v>28</v>
      </c>
      <c r="H5" s="165">
        <v>114</v>
      </c>
      <c r="I5" s="165">
        <v>142</v>
      </c>
      <c r="J5" s="165">
        <v>103</v>
      </c>
      <c r="K5" s="165">
        <v>131</v>
      </c>
      <c r="L5" s="165">
        <v>285</v>
      </c>
      <c r="M5" s="469">
        <v>17</v>
      </c>
      <c r="N5" s="468">
        <f>SUM(B5:M5)</f>
        <v>1595</v>
      </c>
      <c r="O5" s="467">
        <f>N5/295</f>
        <v>5.406779661016949</v>
      </c>
    </row>
    <row r="6" spans="1:15" x14ac:dyDescent="0.4">
      <c r="A6" s="465" t="s">
        <v>334</v>
      </c>
      <c r="B6" s="48">
        <v>145</v>
      </c>
      <c r="C6" s="47">
        <v>254</v>
      </c>
      <c r="D6" s="47">
        <v>165</v>
      </c>
      <c r="E6" s="47">
        <v>181</v>
      </c>
      <c r="F6" s="47">
        <v>258</v>
      </c>
      <c r="G6" s="47">
        <v>172</v>
      </c>
      <c r="H6" s="47">
        <v>255</v>
      </c>
      <c r="I6" s="47">
        <v>283</v>
      </c>
      <c r="J6" s="47">
        <v>130</v>
      </c>
      <c r="K6" s="47">
        <v>308</v>
      </c>
      <c r="L6" s="47">
        <v>181</v>
      </c>
      <c r="M6" s="46">
        <v>164</v>
      </c>
      <c r="N6" s="321">
        <f>SUM(B6:M6)</f>
        <v>2496</v>
      </c>
      <c r="O6" s="466">
        <f>N6/365</f>
        <v>6.838356164383562</v>
      </c>
    </row>
    <row r="7" spans="1:15" x14ac:dyDescent="0.4">
      <c r="A7" s="465" t="s">
        <v>333</v>
      </c>
      <c r="B7" s="464">
        <v>24799</v>
      </c>
      <c r="C7" s="51">
        <v>22063</v>
      </c>
      <c r="D7" s="51">
        <v>24238</v>
      </c>
      <c r="E7" s="51">
        <v>27265</v>
      </c>
      <c r="F7" s="51">
        <v>30459</v>
      </c>
      <c r="G7" s="51">
        <v>29817</v>
      </c>
      <c r="H7" s="51">
        <v>21492</v>
      </c>
      <c r="I7" s="51">
        <v>23384</v>
      </c>
      <c r="J7" s="51">
        <v>19184</v>
      </c>
      <c r="K7" s="51">
        <v>24304</v>
      </c>
      <c r="L7" s="51">
        <v>20023</v>
      </c>
      <c r="M7" s="50">
        <v>26788</v>
      </c>
      <c r="N7" s="321">
        <f>SUM(B7:M7)</f>
        <v>293816</v>
      </c>
      <c r="O7" s="463">
        <f>N7/295</f>
        <v>995.98644067796613</v>
      </c>
    </row>
    <row r="8" spans="1:15" ht="19.5" thickBot="1" x14ac:dyDescent="0.45">
      <c r="A8" s="219" t="s">
        <v>332</v>
      </c>
      <c r="B8" s="462">
        <v>3052</v>
      </c>
      <c r="C8" s="461">
        <v>1703</v>
      </c>
      <c r="D8" s="461">
        <v>1235</v>
      </c>
      <c r="E8" s="461">
        <v>1581</v>
      </c>
      <c r="F8" s="461">
        <v>3446</v>
      </c>
      <c r="G8" s="461">
        <v>13275</v>
      </c>
      <c r="H8" s="461">
        <v>2504</v>
      </c>
      <c r="I8" s="461">
        <v>4648</v>
      </c>
      <c r="J8" s="461">
        <v>2339</v>
      </c>
      <c r="K8" s="461">
        <v>4697</v>
      </c>
      <c r="L8" s="461">
        <v>1525</v>
      </c>
      <c r="M8" s="460">
        <v>4514</v>
      </c>
      <c r="N8" s="459">
        <f>SUM(B8:M8)</f>
        <v>44519</v>
      </c>
      <c r="O8" s="458">
        <f>N8/295</f>
        <v>150.91186440677967</v>
      </c>
    </row>
    <row r="9" spans="1:15" x14ac:dyDescent="0.4">
      <c r="A9" s="266"/>
    </row>
    <row r="10" spans="1:15" x14ac:dyDescent="0.4">
      <c r="B10" s="457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</row>
    <row r="11" spans="1:15" x14ac:dyDescent="0.4"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</row>
    <row r="12" spans="1:15" x14ac:dyDescent="0.4">
      <c r="B12" s="457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</row>
    <row r="13" spans="1:15" x14ac:dyDescent="0.4"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</row>
  </sheetData>
  <mergeCells count="1">
    <mergeCell ref="A3:H3"/>
  </mergeCells>
  <phoneticPr fontId="3"/>
  <pageMargins left="0.7" right="0.7" top="0.75" bottom="0.75" header="0.3" footer="0.3"/>
  <pageSetup paperSize="9" scale="75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sqref="A1:E1"/>
    </sheetView>
  </sheetViews>
  <sheetFormatPr defaultRowHeight="18" x14ac:dyDescent="0.4"/>
  <cols>
    <col min="1" max="1" width="13.875" style="2" bestFit="1" customWidth="1"/>
    <col min="2" max="2" width="5.25" style="2" bestFit="1" customWidth="1"/>
    <col min="3" max="3" width="6.25" style="2" customWidth="1"/>
    <col min="4" max="4" width="3.5" style="2" bestFit="1" customWidth="1"/>
    <col min="5" max="16384" width="9" style="2"/>
  </cols>
  <sheetData>
    <row r="1" spans="1:5" ht="24" x14ac:dyDescent="0.4">
      <c r="A1" s="543" t="s">
        <v>344</v>
      </c>
      <c r="B1" s="543"/>
      <c r="C1" s="543"/>
      <c r="D1" s="543"/>
      <c r="E1" s="543"/>
    </row>
    <row r="2" spans="1:5" ht="18.75" thickBot="1" x14ac:dyDescent="0.45">
      <c r="A2" s="266"/>
    </row>
    <row r="3" spans="1:5" ht="18.75" thickBot="1" x14ac:dyDescent="0.45">
      <c r="A3" s="479" t="s">
        <v>343</v>
      </c>
      <c r="B3" s="344" t="s">
        <v>278</v>
      </c>
    </row>
    <row r="4" spans="1:5" x14ac:dyDescent="0.4">
      <c r="A4" s="478" t="s">
        <v>342</v>
      </c>
      <c r="B4" s="477">
        <v>125</v>
      </c>
      <c r="C4" s="241"/>
      <c r="D4" s="241"/>
    </row>
    <row r="5" spans="1:5" x14ac:dyDescent="0.4">
      <c r="A5" s="476" t="s">
        <v>341</v>
      </c>
      <c r="B5" s="46">
        <v>286</v>
      </c>
      <c r="C5" s="241"/>
      <c r="D5" s="241"/>
    </row>
    <row r="6" spans="1:5" ht="18.75" thickBot="1" x14ac:dyDescent="0.45">
      <c r="A6" s="475" t="s">
        <v>340</v>
      </c>
      <c r="B6" s="474">
        <v>174</v>
      </c>
      <c r="C6" s="241"/>
      <c r="D6" s="241"/>
    </row>
    <row r="7" spans="1:5" ht="18.75" thickBot="1" x14ac:dyDescent="0.45">
      <c r="A7" s="58" t="s">
        <v>339</v>
      </c>
      <c r="B7" s="473">
        <f>SUM(B4:B6)</f>
        <v>585</v>
      </c>
      <c r="C7" s="241"/>
      <c r="D7" s="241"/>
    </row>
    <row r="8" spans="1:5" x14ac:dyDescent="0.4">
      <c r="A8" s="472"/>
      <c r="B8" s="471"/>
      <c r="C8" s="241"/>
      <c r="D8" s="241"/>
    </row>
    <row r="9" spans="1:5" x14ac:dyDescent="0.4">
      <c r="A9" s="658" t="s">
        <v>338</v>
      </c>
      <c r="B9" s="658"/>
      <c r="C9" s="658"/>
      <c r="D9" s="180">
        <v>22</v>
      </c>
    </row>
  </sheetData>
  <mergeCells count="2">
    <mergeCell ref="A1:E1"/>
    <mergeCell ref="A9:C9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N8" sqref="N8"/>
    </sheetView>
  </sheetViews>
  <sheetFormatPr defaultRowHeight="18" x14ac:dyDescent="0.4"/>
  <cols>
    <col min="1" max="14" width="9" style="2"/>
    <col min="15" max="15" width="9.5" style="2" bestFit="1" customWidth="1"/>
    <col min="16" max="16384" width="9" style="2"/>
  </cols>
  <sheetData>
    <row r="1" spans="1:15" ht="24" x14ac:dyDescent="0.4">
      <c r="A1" s="538" t="s">
        <v>351</v>
      </c>
      <c r="B1" s="538"/>
      <c r="C1" s="538"/>
    </row>
    <row r="2" spans="1:15" ht="24" x14ac:dyDescent="0.4">
      <c r="A2" s="157"/>
    </row>
    <row r="3" spans="1:15" ht="18.75" thickBot="1" x14ac:dyDescent="0.45">
      <c r="A3" s="496" t="s">
        <v>350</v>
      </c>
    </row>
    <row r="4" spans="1:15" ht="18.75" thickBot="1" x14ac:dyDescent="0.45">
      <c r="A4" s="152"/>
      <c r="B4" s="313" t="s">
        <v>136</v>
      </c>
      <c r="C4" s="150" t="s">
        <v>135</v>
      </c>
      <c r="D4" s="150" t="s">
        <v>134</v>
      </c>
      <c r="E4" s="150" t="s">
        <v>133</v>
      </c>
      <c r="F4" s="150" t="s">
        <v>132</v>
      </c>
      <c r="G4" s="150" t="s">
        <v>131</v>
      </c>
      <c r="H4" s="150" t="s">
        <v>130</v>
      </c>
      <c r="I4" s="150" t="s">
        <v>129</v>
      </c>
      <c r="J4" s="150" t="s">
        <v>128</v>
      </c>
      <c r="K4" s="150" t="s">
        <v>127</v>
      </c>
      <c r="L4" s="150" t="s">
        <v>126</v>
      </c>
      <c r="M4" s="298" t="s">
        <v>125</v>
      </c>
      <c r="N4" s="152" t="s">
        <v>58</v>
      </c>
      <c r="O4" s="148" t="s">
        <v>227</v>
      </c>
    </row>
    <row r="5" spans="1:15" x14ac:dyDescent="0.4">
      <c r="A5" s="312" t="s">
        <v>349</v>
      </c>
      <c r="B5" s="495">
        <v>4323</v>
      </c>
      <c r="C5" s="185">
        <v>4337</v>
      </c>
      <c r="D5" s="185">
        <v>4409</v>
      </c>
      <c r="E5" s="185">
        <v>5489</v>
      </c>
      <c r="F5" s="185">
        <v>6131</v>
      </c>
      <c r="G5" s="185">
        <v>4401</v>
      </c>
      <c r="H5" s="185">
        <v>5046</v>
      </c>
      <c r="I5" s="185">
        <v>5037</v>
      </c>
      <c r="J5" s="185">
        <v>4228</v>
      </c>
      <c r="K5" s="185">
        <v>4205</v>
      </c>
      <c r="L5" s="185">
        <v>4410</v>
      </c>
      <c r="M5" s="295">
        <v>4622</v>
      </c>
      <c r="N5" s="294">
        <f>SUM(B5:M5)</f>
        <v>56638</v>
      </c>
      <c r="O5" s="494">
        <f>N5/295</f>
        <v>191.99322033898306</v>
      </c>
    </row>
    <row r="6" spans="1:15" x14ac:dyDescent="0.4">
      <c r="A6" s="465" t="s">
        <v>348</v>
      </c>
      <c r="B6" s="493">
        <v>1466</v>
      </c>
      <c r="C6" s="51">
        <v>1394</v>
      </c>
      <c r="D6" s="51">
        <v>1475</v>
      </c>
      <c r="E6" s="51">
        <v>1254</v>
      </c>
      <c r="F6" s="51">
        <v>1286</v>
      </c>
      <c r="G6" s="51">
        <v>1255</v>
      </c>
      <c r="H6" s="51">
        <v>1511</v>
      </c>
      <c r="I6" s="51">
        <v>1413</v>
      </c>
      <c r="J6" s="51">
        <v>1276</v>
      </c>
      <c r="K6" s="51">
        <v>1344</v>
      </c>
      <c r="L6" s="51">
        <v>1350</v>
      </c>
      <c r="M6" s="492">
        <v>1402</v>
      </c>
      <c r="N6" s="294">
        <f>SUM(B6:M6)</f>
        <v>16426</v>
      </c>
      <c r="O6" s="490">
        <f>N6/295</f>
        <v>55.681355932203388</v>
      </c>
    </row>
    <row r="7" spans="1:15" x14ac:dyDescent="0.4">
      <c r="A7" s="465" t="s">
        <v>347</v>
      </c>
      <c r="B7" s="491">
        <v>54</v>
      </c>
      <c r="C7" s="47">
        <v>41</v>
      </c>
      <c r="D7" s="47">
        <v>42</v>
      </c>
      <c r="E7" s="47">
        <v>47</v>
      </c>
      <c r="F7" s="47">
        <v>59</v>
      </c>
      <c r="G7" s="47">
        <v>42</v>
      </c>
      <c r="H7" s="47">
        <v>54</v>
      </c>
      <c r="I7" s="47">
        <v>89</v>
      </c>
      <c r="J7" s="47">
        <v>33</v>
      </c>
      <c r="K7" s="47">
        <v>27</v>
      </c>
      <c r="L7" s="47">
        <v>37</v>
      </c>
      <c r="M7" s="160">
        <v>34</v>
      </c>
      <c r="N7" s="294">
        <f>SUM(B7:M7)</f>
        <v>559</v>
      </c>
      <c r="O7" s="490">
        <f>N7/365</f>
        <v>1.5315068493150685</v>
      </c>
    </row>
    <row r="8" spans="1:15" ht="18.75" thickBot="1" x14ac:dyDescent="0.45">
      <c r="A8" s="489" t="s">
        <v>346</v>
      </c>
      <c r="B8" s="488">
        <v>126</v>
      </c>
      <c r="C8" s="487">
        <v>518</v>
      </c>
      <c r="D8" s="487">
        <v>249</v>
      </c>
      <c r="E8" s="487">
        <v>346</v>
      </c>
      <c r="F8" s="487">
        <v>246</v>
      </c>
      <c r="G8" s="487">
        <v>236</v>
      </c>
      <c r="H8" s="487">
        <v>218</v>
      </c>
      <c r="I8" s="487">
        <v>255</v>
      </c>
      <c r="J8" s="487">
        <v>207</v>
      </c>
      <c r="K8" s="487">
        <v>247</v>
      </c>
      <c r="L8" s="487">
        <v>378</v>
      </c>
      <c r="M8" s="486">
        <v>69</v>
      </c>
      <c r="N8" s="294">
        <f>SUM(B8:M8)</f>
        <v>3095</v>
      </c>
      <c r="O8" s="485">
        <f>N8/295</f>
        <v>10.491525423728813</v>
      </c>
    </row>
    <row r="9" spans="1:15" ht="18.75" thickBot="1" x14ac:dyDescent="0.45">
      <c r="A9" s="152" t="s">
        <v>58</v>
      </c>
      <c r="B9" s="484">
        <f t="shared" ref="B9:M9" si="0">SUM(B5:B8)</f>
        <v>5969</v>
      </c>
      <c r="C9" s="483">
        <f t="shared" si="0"/>
        <v>6290</v>
      </c>
      <c r="D9" s="483">
        <f t="shared" si="0"/>
        <v>6175</v>
      </c>
      <c r="E9" s="483">
        <f t="shared" si="0"/>
        <v>7136</v>
      </c>
      <c r="F9" s="483">
        <f t="shared" si="0"/>
        <v>7722</v>
      </c>
      <c r="G9" s="483">
        <f t="shared" si="0"/>
        <v>5934</v>
      </c>
      <c r="H9" s="483">
        <f t="shared" si="0"/>
        <v>6829</v>
      </c>
      <c r="I9" s="483">
        <f t="shared" si="0"/>
        <v>6794</v>
      </c>
      <c r="J9" s="483">
        <f t="shared" si="0"/>
        <v>5744</v>
      </c>
      <c r="K9" s="483">
        <f t="shared" si="0"/>
        <v>5823</v>
      </c>
      <c r="L9" s="483">
        <f t="shared" si="0"/>
        <v>6175</v>
      </c>
      <c r="M9" s="482">
        <f t="shared" si="0"/>
        <v>6127</v>
      </c>
      <c r="N9" s="481">
        <f>SUM(B9:M9)</f>
        <v>76718</v>
      </c>
      <c r="O9" s="480" t="s">
        <v>345</v>
      </c>
    </row>
    <row r="10" spans="1:15" x14ac:dyDescent="0.4">
      <c r="A10" s="225"/>
    </row>
    <row r="11" spans="1:15" x14ac:dyDescent="0.4"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</row>
    <row r="12" spans="1:15" x14ac:dyDescent="0.4">
      <c r="B12" s="457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</row>
    <row r="13" spans="1:15" x14ac:dyDescent="0.4"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</row>
    <row r="14" spans="1:15" x14ac:dyDescent="0.4"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</row>
    <row r="15" spans="1:15" x14ac:dyDescent="0.4">
      <c r="B15" s="457"/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</row>
  </sheetData>
  <phoneticPr fontId="3"/>
  <pageMargins left="0.7" right="0.7" top="0.75" bottom="0.75" header="0.3" footer="0.3"/>
  <pageSetup paperSize="9" scale="65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sqref="A1:C1"/>
    </sheetView>
  </sheetViews>
  <sheetFormatPr defaultRowHeight="18" x14ac:dyDescent="0.4"/>
  <cols>
    <col min="1" max="1" width="6.5" style="2" customWidth="1"/>
    <col min="2" max="2" width="6.125" style="2" bestFit="1" customWidth="1"/>
    <col min="3" max="14" width="7.5" style="2" bestFit="1" customWidth="1"/>
    <col min="15" max="15" width="8.5" style="2" bestFit="1" customWidth="1"/>
    <col min="16" max="16" width="6.375" style="2" customWidth="1"/>
    <col min="17" max="16384" width="9" style="2"/>
  </cols>
  <sheetData>
    <row r="1" spans="1:16" ht="24" x14ac:dyDescent="0.4">
      <c r="A1" s="576" t="s">
        <v>357</v>
      </c>
      <c r="B1" s="576"/>
      <c r="C1" s="576"/>
    </row>
    <row r="2" spans="1:16" ht="24" x14ac:dyDescent="0.4">
      <c r="A2" s="157"/>
      <c r="B2" s="157"/>
      <c r="C2" s="157"/>
    </row>
    <row r="3" spans="1:16" ht="18.75" thickBot="1" x14ac:dyDescent="0.45">
      <c r="A3" s="591" t="s">
        <v>356</v>
      </c>
      <c r="B3" s="591"/>
      <c r="C3" s="591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</row>
    <row r="4" spans="1:16" ht="36.75" thickBot="1" x14ac:dyDescent="0.45">
      <c r="A4" s="565"/>
      <c r="B4" s="566"/>
      <c r="C4" s="151" t="s">
        <v>136</v>
      </c>
      <c r="D4" s="150" t="s">
        <v>135</v>
      </c>
      <c r="E4" s="150" t="s">
        <v>134</v>
      </c>
      <c r="F4" s="150" t="s">
        <v>133</v>
      </c>
      <c r="G4" s="150" t="s">
        <v>132</v>
      </c>
      <c r="H4" s="150" t="s">
        <v>131</v>
      </c>
      <c r="I4" s="150" t="s">
        <v>130</v>
      </c>
      <c r="J4" s="150" t="s">
        <v>129</v>
      </c>
      <c r="K4" s="150" t="s">
        <v>128</v>
      </c>
      <c r="L4" s="150" t="s">
        <v>127</v>
      </c>
      <c r="M4" s="150" t="s">
        <v>126</v>
      </c>
      <c r="N4" s="149" t="s">
        <v>125</v>
      </c>
      <c r="O4" s="148" t="s">
        <v>58</v>
      </c>
      <c r="P4" s="148" t="s">
        <v>227</v>
      </c>
    </row>
    <row r="5" spans="1:16" x14ac:dyDescent="0.4">
      <c r="A5" s="588" t="s">
        <v>355</v>
      </c>
      <c r="B5" s="654"/>
      <c r="C5" s="503">
        <v>2551</v>
      </c>
      <c r="D5" s="53">
        <v>2681</v>
      </c>
      <c r="E5" s="53">
        <v>2499</v>
      </c>
      <c r="F5" s="53">
        <v>2630</v>
      </c>
      <c r="G5" s="53">
        <v>2708</v>
      </c>
      <c r="H5" s="53">
        <v>2587</v>
      </c>
      <c r="I5" s="53">
        <v>2489</v>
      </c>
      <c r="J5" s="53">
        <v>2810</v>
      </c>
      <c r="K5" s="53">
        <v>2207</v>
      </c>
      <c r="L5" s="53">
        <v>2341</v>
      </c>
      <c r="M5" s="53">
        <v>2442</v>
      </c>
      <c r="N5" s="52">
        <v>2187</v>
      </c>
      <c r="O5" s="451">
        <f>SUM(C5:N5)</f>
        <v>30132</v>
      </c>
      <c r="P5" s="502">
        <f>O5/295</f>
        <v>102.14237288135594</v>
      </c>
    </row>
    <row r="6" spans="1:16" x14ac:dyDescent="0.4">
      <c r="A6" s="585" t="s">
        <v>354</v>
      </c>
      <c r="B6" s="389" t="s">
        <v>353</v>
      </c>
      <c r="C6" s="48">
        <v>433</v>
      </c>
      <c r="D6" s="47">
        <v>383</v>
      </c>
      <c r="E6" s="47">
        <v>457</v>
      </c>
      <c r="F6" s="47">
        <v>418</v>
      </c>
      <c r="G6" s="47">
        <v>374</v>
      </c>
      <c r="H6" s="47">
        <v>357</v>
      </c>
      <c r="I6" s="47">
        <v>476</v>
      </c>
      <c r="J6" s="47">
        <v>474</v>
      </c>
      <c r="K6" s="47">
        <v>377</v>
      </c>
      <c r="L6" s="47">
        <v>351</v>
      </c>
      <c r="M6" s="47">
        <v>411</v>
      </c>
      <c r="N6" s="46">
        <v>428</v>
      </c>
      <c r="O6" s="501">
        <f>SUM(C6:N6)</f>
        <v>4939</v>
      </c>
      <c r="P6" s="500">
        <f>O6/295</f>
        <v>16.742372881355934</v>
      </c>
    </row>
    <row r="7" spans="1:16" x14ac:dyDescent="0.4">
      <c r="A7" s="585"/>
      <c r="B7" s="389" t="s">
        <v>147</v>
      </c>
      <c r="C7" s="464">
        <v>16752</v>
      </c>
      <c r="D7" s="51">
        <v>17607</v>
      </c>
      <c r="E7" s="51">
        <v>17188</v>
      </c>
      <c r="F7" s="51">
        <v>17618</v>
      </c>
      <c r="G7" s="51">
        <v>17517</v>
      </c>
      <c r="H7" s="51">
        <v>17190</v>
      </c>
      <c r="I7" s="51">
        <v>18511</v>
      </c>
      <c r="J7" s="51">
        <v>18363</v>
      </c>
      <c r="K7" s="51">
        <v>16095</v>
      </c>
      <c r="L7" s="51">
        <v>17897</v>
      </c>
      <c r="M7" s="51">
        <v>17916</v>
      </c>
      <c r="N7" s="50">
        <v>18403</v>
      </c>
      <c r="O7" s="501">
        <f>SUM(C7:N7)</f>
        <v>211057</v>
      </c>
      <c r="P7" s="500">
        <f>O7/365</f>
        <v>578.23835616438362</v>
      </c>
    </row>
    <row r="8" spans="1:16" ht="18.75" thickBot="1" x14ac:dyDescent="0.45">
      <c r="A8" s="586"/>
      <c r="B8" s="372" t="s">
        <v>243</v>
      </c>
      <c r="C8" s="44">
        <v>151</v>
      </c>
      <c r="D8" s="43">
        <v>106</v>
      </c>
      <c r="E8" s="43">
        <v>142</v>
      </c>
      <c r="F8" s="43">
        <v>111</v>
      </c>
      <c r="G8" s="43">
        <v>169</v>
      </c>
      <c r="H8" s="43">
        <v>149</v>
      </c>
      <c r="I8" s="43">
        <v>138</v>
      </c>
      <c r="J8" s="43">
        <v>167</v>
      </c>
      <c r="K8" s="43">
        <v>113</v>
      </c>
      <c r="L8" s="43">
        <v>55</v>
      </c>
      <c r="M8" s="43">
        <v>127</v>
      </c>
      <c r="N8" s="42">
        <v>79</v>
      </c>
      <c r="O8" s="499">
        <f>SUM(C8:N8)</f>
        <v>1507</v>
      </c>
      <c r="P8" s="498">
        <f>O8/365</f>
        <v>4.1287671232876715</v>
      </c>
    </row>
    <row r="9" spans="1:16" ht="18.75" thickBot="1" x14ac:dyDescent="0.45">
      <c r="A9" s="565" t="s">
        <v>58</v>
      </c>
      <c r="B9" s="566"/>
      <c r="C9" s="147">
        <f t="shared" ref="C9:N9" si="0">SUM(C5:C8)</f>
        <v>19887</v>
      </c>
      <c r="D9" s="147">
        <f t="shared" si="0"/>
        <v>20777</v>
      </c>
      <c r="E9" s="147">
        <f t="shared" si="0"/>
        <v>20286</v>
      </c>
      <c r="F9" s="147">
        <f t="shared" si="0"/>
        <v>20777</v>
      </c>
      <c r="G9" s="147">
        <f t="shared" si="0"/>
        <v>20768</v>
      </c>
      <c r="H9" s="147">
        <f t="shared" si="0"/>
        <v>20283</v>
      </c>
      <c r="I9" s="147">
        <f t="shared" si="0"/>
        <v>21614</v>
      </c>
      <c r="J9" s="147">
        <f t="shared" si="0"/>
        <v>21814</v>
      </c>
      <c r="K9" s="147">
        <f t="shared" si="0"/>
        <v>18792</v>
      </c>
      <c r="L9" s="147">
        <f t="shared" si="0"/>
        <v>20644</v>
      </c>
      <c r="M9" s="147">
        <f t="shared" si="0"/>
        <v>20896</v>
      </c>
      <c r="N9" s="147">
        <f t="shared" si="0"/>
        <v>21097</v>
      </c>
      <c r="O9" s="481">
        <f>SUM(C9:N9)</f>
        <v>247635</v>
      </c>
      <c r="P9" s="497" t="s">
        <v>352</v>
      </c>
    </row>
    <row r="10" spans="1:16" x14ac:dyDescent="0.4">
      <c r="A10" s="593"/>
      <c r="B10" s="593"/>
      <c r="C10" s="593"/>
      <c r="D10" s="593"/>
      <c r="E10" s="593"/>
      <c r="F10" s="593"/>
      <c r="G10" s="593"/>
      <c r="H10" s="593"/>
      <c r="I10" s="593"/>
      <c r="J10" s="593"/>
      <c r="K10" s="593"/>
    </row>
    <row r="12" spans="1:16" x14ac:dyDescent="0.4"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7"/>
    </row>
    <row r="13" spans="1:16" x14ac:dyDescent="0.4"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457"/>
      <c r="N13" s="457"/>
      <c r="O13" s="457"/>
    </row>
    <row r="14" spans="1:16" x14ac:dyDescent="0.4"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457"/>
      <c r="O14" s="457"/>
    </row>
    <row r="15" spans="1:16" x14ac:dyDescent="0.4">
      <c r="C15" s="457"/>
      <c r="D15" s="457"/>
      <c r="E15" s="457"/>
      <c r="F15" s="457"/>
      <c r="G15" s="457"/>
      <c r="H15" s="457"/>
      <c r="I15" s="457"/>
      <c r="J15" s="457"/>
      <c r="K15" s="457"/>
      <c r="L15" s="457"/>
      <c r="M15" s="457"/>
      <c r="N15" s="457"/>
      <c r="O15" s="457"/>
    </row>
    <row r="16" spans="1:16" x14ac:dyDescent="0.4"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457"/>
      <c r="O16" s="457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76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opLeftCell="A16" workbookViewId="0">
      <selection activeCell="E8" sqref="E8"/>
    </sheetView>
  </sheetViews>
  <sheetFormatPr defaultRowHeight="18" x14ac:dyDescent="0.4"/>
  <cols>
    <col min="1" max="1" width="6.75" style="2" bestFit="1" customWidth="1"/>
    <col min="2" max="2" width="16.125" style="2" customWidth="1"/>
    <col min="3" max="4" width="8.125" style="2" bestFit="1" customWidth="1"/>
    <col min="5" max="5" width="9.25" style="2" bestFit="1" customWidth="1"/>
    <col min="6" max="14" width="8.125" style="2" bestFit="1" customWidth="1"/>
    <col min="15" max="15" width="10.25" style="2" bestFit="1" customWidth="1"/>
    <col min="16" max="16" width="10" style="2" bestFit="1" customWidth="1"/>
    <col min="17" max="16384" width="9" style="2"/>
  </cols>
  <sheetData>
    <row r="1" spans="1:16" ht="24" x14ac:dyDescent="0.4">
      <c r="A1" s="543" t="s">
        <v>366</v>
      </c>
      <c r="B1" s="543"/>
      <c r="C1" s="543"/>
      <c r="D1" s="543"/>
      <c r="E1" s="543"/>
      <c r="F1" s="543"/>
      <c r="G1" s="543"/>
      <c r="H1" s="543"/>
    </row>
    <row r="2" spans="1:16" ht="24" x14ac:dyDescent="0.4">
      <c r="A2" s="275"/>
      <c r="B2" s="275"/>
      <c r="C2" s="275"/>
      <c r="D2" s="275"/>
      <c r="E2" s="275"/>
      <c r="F2" s="275"/>
      <c r="G2" s="275"/>
      <c r="H2" s="275"/>
    </row>
    <row r="3" spans="1:16" ht="18.75" thickBot="1" x14ac:dyDescent="0.45">
      <c r="A3" s="659" t="s">
        <v>365</v>
      </c>
      <c r="B3" s="659"/>
      <c r="C3" s="659"/>
      <c r="D3" s="659"/>
      <c r="E3" s="659"/>
      <c r="F3" s="659"/>
      <c r="G3" s="659"/>
      <c r="H3" s="659"/>
      <c r="I3" s="659"/>
      <c r="J3" s="659"/>
      <c r="K3" s="659"/>
      <c r="L3" s="659"/>
      <c r="M3" s="659"/>
      <c r="N3" s="659"/>
      <c r="O3" s="659"/>
      <c r="P3" s="659"/>
    </row>
    <row r="4" spans="1:16" ht="18.75" thickBot="1" x14ac:dyDescent="0.45">
      <c r="A4" s="660"/>
      <c r="B4" s="661"/>
      <c r="C4" s="513" t="s">
        <v>136</v>
      </c>
      <c r="D4" s="196" t="s">
        <v>135</v>
      </c>
      <c r="E4" s="196" t="s">
        <v>134</v>
      </c>
      <c r="F4" s="196" t="s">
        <v>133</v>
      </c>
      <c r="G4" s="196" t="s">
        <v>132</v>
      </c>
      <c r="H4" s="196" t="s">
        <v>131</v>
      </c>
      <c r="I4" s="196" t="s">
        <v>130</v>
      </c>
      <c r="J4" s="196" t="s">
        <v>129</v>
      </c>
      <c r="K4" s="196" t="s">
        <v>128</v>
      </c>
      <c r="L4" s="196" t="s">
        <v>127</v>
      </c>
      <c r="M4" s="196" t="s">
        <v>126</v>
      </c>
      <c r="N4" s="195" t="s">
        <v>125</v>
      </c>
      <c r="O4" s="512" t="s">
        <v>58</v>
      </c>
      <c r="P4" s="197" t="s">
        <v>227</v>
      </c>
    </row>
    <row r="5" spans="1:16" ht="18.75" x14ac:dyDescent="0.4">
      <c r="A5" s="662" t="s">
        <v>364</v>
      </c>
      <c r="B5" s="663"/>
      <c r="C5" s="296">
        <v>144356</v>
      </c>
      <c r="D5" s="185">
        <v>156383</v>
      </c>
      <c r="E5" s="185">
        <v>161154</v>
      </c>
      <c r="F5" s="185">
        <v>166052</v>
      </c>
      <c r="G5" s="185">
        <v>167044</v>
      </c>
      <c r="H5" s="185">
        <v>160325</v>
      </c>
      <c r="I5" s="185">
        <v>162944</v>
      </c>
      <c r="J5" s="185">
        <v>159317</v>
      </c>
      <c r="K5" s="185">
        <v>147399</v>
      </c>
      <c r="L5" s="185">
        <v>195820</v>
      </c>
      <c r="M5" s="185">
        <v>170947</v>
      </c>
      <c r="N5" s="542">
        <v>186603</v>
      </c>
      <c r="O5" s="452">
        <v>1978344</v>
      </c>
      <c r="P5" s="510">
        <v>5420.1205479452055</v>
      </c>
    </row>
    <row r="6" spans="1:16" ht="18.75" x14ac:dyDescent="0.4">
      <c r="A6" s="664" t="s">
        <v>363</v>
      </c>
      <c r="B6" s="665"/>
      <c r="C6" s="539">
        <v>831722</v>
      </c>
      <c r="D6" s="540">
        <v>806185</v>
      </c>
      <c r="E6" s="540">
        <v>1139123</v>
      </c>
      <c r="F6" s="540">
        <v>839820</v>
      </c>
      <c r="G6" s="540">
        <v>849690</v>
      </c>
      <c r="H6" s="540">
        <v>753289</v>
      </c>
      <c r="I6" s="540">
        <v>854947</v>
      </c>
      <c r="J6" s="540">
        <v>892889</v>
      </c>
      <c r="K6" s="540">
        <v>822474</v>
      </c>
      <c r="L6" s="540">
        <v>980654</v>
      </c>
      <c r="M6" s="540">
        <v>979872</v>
      </c>
      <c r="N6" s="541">
        <v>911184</v>
      </c>
      <c r="O6" s="449">
        <v>10661849</v>
      </c>
      <c r="P6" s="510">
        <v>29210.545205479451</v>
      </c>
    </row>
    <row r="7" spans="1:16" ht="18.75" x14ac:dyDescent="0.4">
      <c r="A7" s="666" t="s">
        <v>383</v>
      </c>
      <c r="B7" s="511" t="s">
        <v>147</v>
      </c>
      <c r="C7" s="447">
        <v>379484</v>
      </c>
      <c r="D7" s="446">
        <v>443030</v>
      </c>
      <c r="E7" s="446">
        <v>402144</v>
      </c>
      <c r="F7" s="446">
        <v>408245</v>
      </c>
      <c r="G7" s="446">
        <v>414519</v>
      </c>
      <c r="H7" s="446">
        <v>376181</v>
      </c>
      <c r="I7" s="446">
        <v>446140</v>
      </c>
      <c r="J7" s="446">
        <v>397064</v>
      </c>
      <c r="K7" s="446">
        <v>346854</v>
      </c>
      <c r="L7" s="446">
        <v>250243</v>
      </c>
      <c r="M7" s="446">
        <v>329159</v>
      </c>
      <c r="N7" s="450">
        <v>347836</v>
      </c>
      <c r="O7" s="427">
        <v>4540899</v>
      </c>
      <c r="P7" s="510">
        <v>12440.819178082193</v>
      </c>
    </row>
    <row r="8" spans="1:16" ht="18.75" x14ac:dyDescent="0.4">
      <c r="A8" s="667"/>
      <c r="B8" s="511" t="s">
        <v>243</v>
      </c>
      <c r="C8" s="447">
        <v>12249</v>
      </c>
      <c r="D8" s="446">
        <v>13151</v>
      </c>
      <c r="E8" s="446">
        <v>12424</v>
      </c>
      <c r="F8" s="446">
        <v>8030</v>
      </c>
      <c r="G8" s="446">
        <v>15711</v>
      </c>
      <c r="H8" s="446">
        <v>10521</v>
      </c>
      <c r="I8" s="446">
        <v>9311</v>
      </c>
      <c r="J8" s="446">
        <v>10405</v>
      </c>
      <c r="K8" s="446">
        <v>7698</v>
      </c>
      <c r="L8" s="446">
        <v>6602</v>
      </c>
      <c r="M8" s="446">
        <v>12457</v>
      </c>
      <c r="N8" s="450">
        <v>13131</v>
      </c>
      <c r="O8" s="427">
        <v>131690</v>
      </c>
      <c r="P8" s="510">
        <v>360.79452054794518</v>
      </c>
    </row>
    <row r="9" spans="1:16" ht="36" x14ac:dyDescent="0.4">
      <c r="A9" s="667"/>
      <c r="B9" s="511" t="s">
        <v>362</v>
      </c>
      <c r="C9" s="447">
        <v>66135</v>
      </c>
      <c r="D9" s="446">
        <v>65327</v>
      </c>
      <c r="E9" s="446">
        <v>63709</v>
      </c>
      <c r="F9" s="446">
        <v>64821</v>
      </c>
      <c r="G9" s="446">
        <v>72816</v>
      </c>
      <c r="H9" s="446">
        <v>62495</v>
      </c>
      <c r="I9" s="446">
        <v>74118</v>
      </c>
      <c r="J9" s="446">
        <v>67992</v>
      </c>
      <c r="K9" s="446">
        <v>62887</v>
      </c>
      <c r="L9" s="446">
        <v>56235</v>
      </c>
      <c r="M9" s="446">
        <v>68088</v>
      </c>
      <c r="N9" s="450">
        <v>70191</v>
      </c>
      <c r="O9" s="427">
        <v>794814</v>
      </c>
      <c r="P9" s="510">
        <v>2177.5726027397259</v>
      </c>
    </row>
    <row r="10" spans="1:16" ht="36" x14ac:dyDescent="0.4">
      <c r="A10" s="667"/>
      <c r="B10" s="511" t="s">
        <v>361</v>
      </c>
      <c r="C10" s="447">
        <v>0</v>
      </c>
      <c r="D10" s="446">
        <v>0</v>
      </c>
      <c r="E10" s="446">
        <v>3</v>
      </c>
      <c r="F10" s="446">
        <v>1</v>
      </c>
      <c r="G10" s="446">
        <v>0</v>
      </c>
      <c r="H10" s="446">
        <v>0</v>
      </c>
      <c r="I10" s="446">
        <v>0</v>
      </c>
      <c r="J10" s="446">
        <v>0</v>
      </c>
      <c r="K10" s="446">
        <v>2</v>
      </c>
      <c r="L10" s="446">
        <v>0</v>
      </c>
      <c r="M10" s="446">
        <v>1</v>
      </c>
      <c r="N10" s="450">
        <v>5</v>
      </c>
      <c r="O10" s="427">
        <v>12</v>
      </c>
      <c r="P10" s="510">
        <v>3.287671232876712E-2</v>
      </c>
    </row>
    <row r="11" spans="1:16" ht="18.75" x14ac:dyDescent="0.4">
      <c r="A11" s="667"/>
      <c r="B11" s="511" t="s">
        <v>360</v>
      </c>
      <c r="C11" s="447">
        <v>40290</v>
      </c>
      <c r="D11" s="446">
        <v>40382</v>
      </c>
      <c r="E11" s="446">
        <v>39235</v>
      </c>
      <c r="F11" s="446">
        <v>40235</v>
      </c>
      <c r="G11" s="446">
        <v>42623</v>
      </c>
      <c r="H11" s="446">
        <v>38775</v>
      </c>
      <c r="I11" s="446">
        <v>42677</v>
      </c>
      <c r="J11" s="446">
        <v>41215</v>
      </c>
      <c r="K11" s="446">
        <v>37040</v>
      </c>
      <c r="L11" s="446">
        <v>40004</v>
      </c>
      <c r="M11" s="446">
        <v>39226</v>
      </c>
      <c r="N11" s="450">
        <v>38278</v>
      </c>
      <c r="O11" s="427">
        <v>479980</v>
      </c>
      <c r="P11" s="510">
        <v>1315.013698630137</v>
      </c>
    </row>
    <row r="12" spans="1:16" ht="19.5" thickBot="1" x14ac:dyDescent="0.45">
      <c r="A12" s="668"/>
      <c r="B12" s="509" t="s">
        <v>359</v>
      </c>
      <c r="C12" s="508">
        <v>28945</v>
      </c>
      <c r="D12" s="507">
        <v>29955</v>
      </c>
      <c r="E12" s="507">
        <v>32236</v>
      </c>
      <c r="F12" s="507">
        <v>27164</v>
      </c>
      <c r="G12" s="507">
        <v>32269</v>
      </c>
      <c r="H12" s="507">
        <v>29841</v>
      </c>
      <c r="I12" s="507">
        <v>31044</v>
      </c>
      <c r="J12" s="507">
        <v>30672</v>
      </c>
      <c r="K12" s="507">
        <v>26335</v>
      </c>
      <c r="L12" s="507">
        <v>27809</v>
      </c>
      <c r="M12" s="507">
        <v>28918</v>
      </c>
      <c r="N12" s="506">
        <v>29197</v>
      </c>
      <c r="O12" s="426">
        <v>354385</v>
      </c>
      <c r="P12" s="505">
        <v>971</v>
      </c>
    </row>
    <row r="13" spans="1:16" x14ac:dyDescent="0.4">
      <c r="A13" s="593" t="s">
        <v>358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  <c r="N13" s="593"/>
      <c r="O13" s="593"/>
      <c r="P13" s="594"/>
    </row>
    <row r="14" spans="1:16" x14ac:dyDescent="0.4">
      <c r="A14" s="225"/>
    </row>
    <row r="16" spans="1:16" x14ac:dyDescent="0.4">
      <c r="A16" s="504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3"/>
  <pageMargins left="0.7" right="0.7" top="0.75" bottom="0.75" header="0.3" footer="0.3"/>
  <pageSetup paperSize="9" scale="69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"/>
  <sheetViews>
    <sheetView workbookViewId="0">
      <selection sqref="A1:H1"/>
    </sheetView>
  </sheetViews>
  <sheetFormatPr defaultRowHeight="18.75" x14ac:dyDescent="0.4"/>
  <cols>
    <col min="1" max="2" width="7.125" bestFit="1" customWidth="1"/>
    <col min="3" max="3" width="7.875" bestFit="1" customWidth="1"/>
    <col min="4" max="4" width="7.125" bestFit="1" customWidth="1"/>
    <col min="5" max="5" width="7.875" bestFit="1" customWidth="1"/>
    <col min="6" max="6" width="7.125" bestFit="1" customWidth="1"/>
    <col min="7" max="7" width="7.875" bestFit="1" customWidth="1"/>
    <col min="8" max="9" width="7.125" bestFit="1" customWidth="1"/>
    <col min="10" max="10" width="7.875" bestFit="1" customWidth="1"/>
    <col min="11" max="11" width="7.125" bestFit="1" customWidth="1"/>
    <col min="12" max="12" width="7.875" bestFit="1" customWidth="1"/>
    <col min="13" max="13" width="9.375" bestFit="1" customWidth="1"/>
    <col min="14" max="14" width="9.125" bestFit="1" customWidth="1"/>
  </cols>
  <sheetData>
    <row r="1" spans="1:16" ht="24" x14ac:dyDescent="0.4">
      <c r="A1" s="669" t="s">
        <v>368</v>
      </c>
      <c r="B1" s="669"/>
      <c r="C1" s="669"/>
      <c r="D1" s="669"/>
      <c r="E1" s="669"/>
      <c r="F1" s="669"/>
      <c r="G1" s="669"/>
      <c r="H1" s="669"/>
    </row>
    <row r="3" spans="1:16" s="2" customFormat="1" thickBot="1" x14ac:dyDescent="0.45">
      <c r="A3" s="670" t="s">
        <v>367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522"/>
      <c r="N3" s="522"/>
      <c r="O3" s="521"/>
      <c r="P3" s="521"/>
    </row>
    <row r="4" spans="1:16" ht="19.5" thickBot="1" x14ac:dyDescent="0.45">
      <c r="A4" s="520" t="s">
        <v>136</v>
      </c>
      <c r="B4" s="519" t="s">
        <v>135</v>
      </c>
      <c r="C4" s="519" t="s">
        <v>134</v>
      </c>
      <c r="D4" s="519" t="s">
        <v>133</v>
      </c>
      <c r="E4" s="519" t="s">
        <v>132</v>
      </c>
      <c r="F4" s="519" t="s">
        <v>131</v>
      </c>
      <c r="G4" s="519" t="s">
        <v>130</v>
      </c>
      <c r="H4" s="519" t="s">
        <v>129</v>
      </c>
      <c r="I4" s="519" t="s">
        <v>128</v>
      </c>
      <c r="J4" s="519" t="s">
        <v>127</v>
      </c>
      <c r="K4" s="519" t="s">
        <v>126</v>
      </c>
      <c r="L4" s="519" t="s">
        <v>125</v>
      </c>
      <c r="M4" s="519" t="s">
        <v>58</v>
      </c>
      <c r="N4" s="518" t="s">
        <v>227</v>
      </c>
      <c r="O4" s="517"/>
      <c r="P4" s="516"/>
    </row>
    <row r="5" spans="1:16" ht="19.5" thickBot="1" x14ac:dyDescent="0.45">
      <c r="A5" s="515">
        <v>90232</v>
      </c>
      <c r="B5" s="514">
        <v>95143</v>
      </c>
      <c r="C5" s="514">
        <v>101449</v>
      </c>
      <c r="D5" s="514">
        <v>93561</v>
      </c>
      <c r="E5" s="514">
        <v>111494</v>
      </c>
      <c r="F5" s="514">
        <v>95062</v>
      </c>
      <c r="G5" s="514">
        <v>101127</v>
      </c>
      <c r="H5" s="514">
        <v>97379</v>
      </c>
      <c r="I5" s="514">
        <v>91070</v>
      </c>
      <c r="J5" s="514">
        <v>100999</v>
      </c>
      <c r="K5" s="514">
        <v>99529</v>
      </c>
      <c r="L5" s="514">
        <v>110740</v>
      </c>
      <c r="M5" s="143">
        <f>SUM(A5:L5)</f>
        <v>1187785</v>
      </c>
      <c r="N5" s="143">
        <f>M5/365</f>
        <v>3254.205479452055</v>
      </c>
    </row>
  </sheetData>
  <mergeCells count="2">
    <mergeCell ref="A1:H1"/>
    <mergeCell ref="A3:L3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workbookViewId="0">
      <selection sqref="A1:O1"/>
    </sheetView>
  </sheetViews>
  <sheetFormatPr defaultRowHeight="18" x14ac:dyDescent="0.4"/>
  <cols>
    <col min="1" max="1" width="9.625" style="2" bestFit="1" customWidth="1"/>
    <col min="2" max="13" width="5.25" style="2" customWidth="1"/>
    <col min="14" max="14" width="6.5" style="2" bestFit="1" customWidth="1"/>
    <col min="15" max="15" width="5.875" style="2" customWidth="1"/>
    <col min="16" max="16384" width="9" style="2"/>
  </cols>
  <sheetData>
    <row r="1" spans="1:15" ht="24" x14ac:dyDescent="0.4">
      <c r="A1" s="576" t="s">
        <v>370</v>
      </c>
      <c r="B1" s="576"/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576"/>
    </row>
    <row r="2" spans="1:15" ht="18.75" thickBot="1" x14ac:dyDescent="0.45">
      <c r="A2" s="225"/>
    </row>
    <row r="3" spans="1:15" ht="36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58</v>
      </c>
      <c r="O3" s="148" t="s">
        <v>227</v>
      </c>
    </row>
    <row r="4" spans="1:15" x14ac:dyDescent="0.35">
      <c r="A4" s="224" t="s">
        <v>369</v>
      </c>
      <c r="B4" s="528">
        <v>393</v>
      </c>
      <c r="C4" s="528">
        <v>471</v>
      </c>
      <c r="D4" s="528">
        <v>590</v>
      </c>
      <c r="E4" s="530">
        <v>545</v>
      </c>
      <c r="F4" s="528">
        <v>549</v>
      </c>
      <c r="G4" s="528">
        <v>427</v>
      </c>
      <c r="H4" s="528">
        <v>511</v>
      </c>
      <c r="I4" s="528">
        <v>544</v>
      </c>
      <c r="J4" s="528">
        <v>445</v>
      </c>
      <c r="K4" s="529">
        <v>373</v>
      </c>
      <c r="L4" s="528">
        <v>424</v>
      </c>
      <c r="M4" s="528">
        <v>509</v>
      </c>
      <c r="N4" s="527">
        <v>5781</v>
      </c>
      <c r="O4" s="671">
        <f>(N4+N5)/295</f>
        <v>20.050847457627118</v>
      </c>
    </row>
    <row r="5" spans="1:15" ht="18.75" thickBot="1" x14ac:dyDescent="0.45">
      <c r="A5" s="219" t="s">
        <v>106</v>
      </c>
      <c r="B5" s="526">
        <v>20</v>
      </c>
      <c r="C5" s="525">
        <v>7</v>
      </c>
      <c r="D5" s="525">
        <v>14</v>
      </c>
      <c r="E5" s="525">
        <v>15</v>
      </c>
      <c r="F5" s="525">
        <v>10</v>
      </c>
      <c r="G5" s="525">
        <v>12</v>
      </c>
      <c r="H5" s="525">
        <v>9</v>
      </c>
      <c r="I5" s="525">
        <v>7</v>
      </c>
      <c r="J5" s="525">
        <v>13</v>
      </c>
      <c r="K5" s="525">
        <v>16</v>
      </c>
      <c r="L5" s="525">
        <v>5</v>
      </c>
      <c r="M5" s="524">
        <v>6</v>
      </c>
      <c r="N5" s="523">
        <f>SUM(B5:M5)</f>
        <v>134</v>
      </c>
      <c r="O5" s="672"/>
    </row>
    <row r="6" spans="1:15" x14ac:dyDescent="0.4">
      <c r="A6" s="401"/>
    </row>
    <row r="7" spans="1:15" x14ac:dyDescent="0.4"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</row>
    <row r="8" spans="1:15" x14ac:dyDescent="0.4">
      <c r="B8" s="457"/>
      <c r="C8" s="457"/>
      <c r="D8" s="457"/>
      <c r="E8" s="457"/>
      <c r="F8" s="457"/>
      <c r="G8" s="457"/>
      <c r="H8" s="457"/>
      <c r="I8" s="457"/>
      <c r="J8" s="457"/>
      <c r="K8" s="457"/>
      <c r="L8" s="457"/>
      <c r="M8" s="457"/>
      <c r="N8" s="457"/>
    </row>
  </sheetData>
  <mergeCells count="2">
    <mergeCell ref="A1:O1"/>
    <mergeCell ref="O4:O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sqref="A1:F1"/>
    </sheetView>
  </sheetViews>
  <sheetFormatPr defaultRowHeight="18" x14ac:dyDescent="0.4"/>
  <cols>
    <col min="1" max="1" width="9" style="60"/>
    <col min="2" max="2" width="13.875" style="60" bestFit="1" customWidth="1"/>
    <col min="3" max="3" width="9.5" style="60" bestFit="1" customWidth="1"/>
    <col min="4" max="4" width="8.75" style="60" bestFit="1" customWidth="1"/>
    <col min="5" max="5" width="9.5" style="60" bestFit="1" customWidth="1"/>
    <col min="6" max="6" width="10.875" style="60" bestFit="1" customWidth="1"/>
    <col min="7" max="8" width="9" style="60"/>
    <col min="9" max="11" width="9" style="2"/>
    <col min="12" max="12" width="19.125" style="2" customWidth="1"/>
    <col min="13" max="16384" width="9" style="2"/>
  </cols>
  <sheetData>
    <row r="1" spans="1:12" ht="24" x14ac:dyDescent="0.4">
      <c r="A1" s="543" t="s">
        <v>87</v>
      </c>
      <c r="B1" s="543"/>
      <c r="C1" s="543"/>
      <c r="D1" s="543"/>
      <c r="E1" s="543"/>
      <c r="F1" s="543"/>
    </row>
    <row r="2" spans="1:12" ht="18.75" thickBot="1" x14ac:dyDescent="0.45">
      <c r="F2" s="95" t="s">
        <v>86</v>
      </c>
    </row>
    <row r="3" spans="1:12" ht="29.25" customHeight="1" thickBot="1" x14ac:dyDescent="0.45">
      <c r="A3" s="557" t="s">
        <v>85</v>
      </c>
      <c r="B3" s="558"/>
      <c r="C3" s="94" t="s">
        <v>84</v>
      </c>
      <c r="D3" s="93" t="s">
        <v>83</v>
      </c>
      <c r="E3" s="92" t="s">
        <v>82</v>
      </c>
      <c r="F3" s="91" t="s">
        <v>81</v>
      </c>
    </row>
    <row r="4" spans="1:12" x14ac:dyDescent="0.4">
      <c r="A4" s="559" t="s">
        <v>80</v>
      </c>
      <c r="B4" s="90" t="s">
        <v>79</v>
      </c>
      <c r="C4" s="80">
        <v>100872</v>
      </c>
      <c r="D4" s="79">
        <v>12825</v>
      </c>
      <c r="E4" s="78">
        <f t="shared" ref="E4:E14" si="0">SUM(C4:D4)</f>
        <v>113697</v>
      </c>
      <c r="F4" s="77">
        <f>E4/E14</f>
        <v>6.4988282366390399E-2</v>
      </c>
      <c r="L4" s="89"/>
    </row>
    <row r="5" spans="1:12" x14ac:dyDescent="0.4">
      <c r="A5" s="560"/>
      <c r="B5" s="88" t="s">
        <v>78</v>
      </c>
      <c r="C5" s="75">
        <v>71781</v>
      </c>
      <c r="D5" s="74">
        <v>7867</v>
      </c>
      <c r="E5" s="73">
        <f t="shared" si="0"/>
        <v>79648</v>
      </c>
      <c r="F5" s="68">
        <f>E5/E14</f>
        <v>4.5526150328665332E-2</v>
      </c>
    </row>
    <row r="6" spans="1:12" ht="18.75" x14ac:dyDescent="0.4">
      <c r="A6" s="560"/>
      <c r="B6" s="88" t="s">
        <v>77</v>
      </c>
      <c r="C6" s="75">
        <v>145794</v>
      </c>
      <c r="D6" s="74">
        <v>13449</v>
      </c>
      <c r="E6" s="73">
        <f t="shared" si="0"/>
        <v>159243</v>
      </c>
      <c r="F6" s="68">
        <f>E6/E14</f>
        <v>9.1022006287510712E-2</v>
      </c>
      <c r="I6" s="82"/>
      <c r="J6" s="82"/>
    </row>
    <row r="7" spans="1:12" ht="18.75" x14ac:dyDescent="0.4">
      <c r="A7" s="560"/>
      <c r="B7" s="88" t="s">
        <v>76</v>
      </c>
      <c r="C7" s="75">
        <v>486635</v>
      </c>
      <c r="D7" s="74">
        <v>50192</v>
      </c>
      <c r="E7" s="73">
        <f t="shared" si="0"/>
        <v>536827</v>
      </c>
      <c r="F7" s="68">
        <f>E7/E14</f>
        <v>0.30684595598742498</v>
      </c>
      <c r="I7" s="82"/>
      <c r="J7" s="82"/>
    </row>
    <row r="8" spans="1:12" ht="18.75" x14ac:dyDescent="0.4">
      <c r="A8" s="560"/>
      <c r="B8" s="88" t="s">
        <v>75</v>
      </c>
      <c r="C8" s="75">
        <v>115169</v>
      </c>
      <c r="D8" s="74">
        <v>25194</v>
      </c>
      <c r="E8" s="73">
        <f t="shared" si="0"/>
        <v>140363</v>
      </c>
      <c r="F8" s="68">
        <f>E8/E14</f>
        <v>8.0230351529008287E-2</v>
      </c>
      <c r="I8" s="82"/>
      <c r="J8" s="82"/>
    </row>
    <row r="9" spans="1:12" ht="18.75" x14ac:dyDescent="0.4">
      <c r="A9" s="560"/>
      <c r="B9" s="88" t="s">
        <v>74</v>
      </c>
      <c r="C9" s="75">
        <v>154607</v>
      </c>
      <c r="D9" s="74">
        <v>19016</v>
      </c>
      <c r="E9" s="73">
        <f t="shared" si="0"/>
        <v>173623</v>
      </c>
      <c r="F9" s="68">
        <f>E9/E14</f>
        <v>9.9241497570734499E-2</v>
      </c>
      <c r="I9" s="82"/>
      <c r="J9" s="82"/>
    </row>
    <row r="10" spans="1:12" ht="18.75" x14ac:dyDescent="0.4">
      <c r="A10" s="560"/>
      <c r="B10" s="88" t="s">
        <v>73</v>
      </c>
      <c r="C10" s="75">
        <v>88133</v>
      </c>
      <c r="D10" s="74">
        <v>7188</v>
      </c>
      <c r="E10" s="73">
        <f t="shared" si="0"/>
        <v>95321</v>
      </c>
      <c r="F10" s="68">
        <f>E10/E14</f>
        <v>5.4484709917119178E-2</v>
      </c>
      <c r="I10" s="82"/>
      <c r="J10" s="82"/>
    </row>
    <row r="11" spans="1:12" ht="18.75" x14ac:dyDescent="0.4">
      <c r="A11" s="560"/>
      <c r="B11" s="88" t="s">
        <v>72</v>
      </c>
      <c r="C11" s="75">
        <v>127077</v>
      </c>
      <c r="D11" s="74">
        <v>6951</v>
      </c>
      <c r="E11" s="73">
        <f t="shared" si="0"/>
        <v>134028</v>
      </c>
      <c r="F11" s="68">
        <f>E11/E14</f>
        <v>7.6609316947699346E-2</v>
      </c>
      <c r="I11" s="82"/>
      <c r="J11" s="82"/>
    </row>
    <row r="12" spans="1:12" ht="18.75" x14ac:dyDescent="0.4">
      <c r="A12" s="560"/>
      <c r="B12" s="88" t="s">
        <v>71</v>
      </c>
      <c r="C12" s="75">
        <v>26604</v>
      </c>
      <c r="D12" s="74">
        <v>4386</v>
      </c>
      <c r="E12" s="73">
        <f t="shared" si="0"/>
        <v>30990</v>
      </c>
      <c r="F12" s="68">
        <f>E12/E14</f>
        <v>1.7713632466418976E-2</v>
      </c>
      <c r="I12" s="82"/>
      <c r="J12" s="82"/>
    </row>
    <row r="13" spans="1:12" ht="18.75" x14ac:dyDescent="0.4">
      <c r="A13" s="560"/>
      <c r="B13" s="88" t="s">
        <v>70</v>
      </c>
      <c r="C13" s="75">
        <v>264111</v>
      </c>
      <c r="D13" s="74">
        <v>21649</v>
      </c>
      <c r="E13" s="73">
        <f t="shared" si="0"/>
        <v>285760</v>
      </c>
      <c r="F13" s="68">
        <f>E13/E14</f>
        <v>0.16333809659902829</v>
      </c>
      <c r="I13" s="82"/>
      <c r="J13" s="82"/>
    </row>
    <row r="14" spans="1:12" ht="18.75" x14ac:dyDescent="0.4">
      <c r="A14" s="560"/>
      <c r="B14" s="88" t="s">
        <v>69</v>
      </c>
      <c r="C14" s="75">
        <f>SUM(C4:C13)</f>
        <v>1580783</v>
      </c>
      <c r="D14" s="74">
        <f>SUM(D4:D13)</f>
        <v>168717</v>
      </c>
      <c r="E14" s="73">
        <f t="shared" si="0"/>
        <v>1749500</v>
      </c>
      <c r="F14" s="68">
        <v>1</v>
      </c>
      <c r="G14" s="87"/>
      <c r="I14" s="86"/>
      <c r="J14" s="82"/>
    </row>
    <row r="15" spans="1:12" ht="19.5" thickBot="1" x14ac:dyDescent="0.45">
      <c r="A15" s="560"/>
      <c r="B15" s="85" t="s">
        <v>68</v>
      </c>
      <c r="C15" s="71">
        <f>C16-C14</f>
        <v>70412</v>
      </c>
      <c r="D15" s="84">
        <f>D16-D14</f>
        <v>36879</v>
      </c>
      <c r="E15" s="69">
        <f>C15+D15</f>
        <v>107291</v>
      </c>
      <c r="F15" s="83"/>
      <c r="I15" s="82"/>
      <c r="J15" s="82"/>
    </row>
    <row r="16" spans="1:12" ht="18.75" thickBot="1" x14ac:dyDescent="0.45">
      <c r="A16" s="561"/>
      <c r="B16" s="67" t="s">
        <v>67</v>
      </c>
      <c r="C16" s="65">
        <v>1651195</v>
      </c>
      <c r="D16" s="64">
        <v>205596</v>
      </c>
      <c r="E16" s="63">
        <v>1856791</v>
      </c>
      <c r="F16" s="66"/>
    </row>
    <row r="17" spans="1:6" x14ac:dyDescent="0.4">
      <c r="A17" s="559" t="s">
        <v>66</v>
      </c>
      <c r="B17" s="81" t="s">
        <v>65</v>
      </c>
      <c r="C17" s="80">
        <f>C20-C19-C18</f>
        <v>98654</v>
      </c>
      <c r="D17" s="79">
        <v>4078</v>
      </c>
      <c r="E17" s="78">
        <f>SUM(C17:D17)</f>
        <v>102732</v>
      </c>
      <c r="F17" s="77">
        <f>E17/E20</f>
        <v>0.594503567646395</v>
      </c>
    </row>
    <row r="18" spans="1:6" x14ac:dyDescent="0.4">
      <c r="A18" s="560"/>
      <c r="B18" s="76" t="s">
        <v>64</v>
      </c>
      <c r="C18" s="75">
        <v>56274</v>
      </c>
      <c r="D18" s="74">
        <v>12398</v>
      </c>
      <c r="E18" s="73">
        <f>SUM(C18:D18)</f>
        <v>68672</v>
      </c>
      <c r="F18" s="68">
        <f>E18/E20</f>
        <v>0.39740050809303079</v>
      </c>
    </row>
    <row r="19" spans="1:6" ht="18.75" thickBot="1" x14ac:dyDescent="0.45">
      <c r="A19" s="560"/>
      <c r="B19" s="72" t="s">
        <v>63</v>
      </c>
      <c r="C19" s="71">
        <v>1399</v>
      </c>
      <c r="D19" s="70">
        <v>0</v>
      </c>
      <c r="E19" s="69">
        <f>SUM(C19:D19)</f>
        <v>1399</v>
      </c>
      <c r="F19" s="68">
        <f>E19/E20</f>
        <v>8.0959242605741794E-3</v>
      </c>
    </row>
    <row r="20" spans="1:6" ht="18.75" thickBot="1" x14ac:dyDescent="0.45">
      <c r="A20" s="561"/>
      <c r="B20" s="67" t="s">
        <v>62</v>
      </c>
      <c r="C20" s="65">
        <v>156327</v>
      </c>
      <c r="D20" s="64">
        <v>16476</v>
      </c>
      <c r="E20" s="63">
        <v>172803</v>
      </c>
      <c r="F20" s="66">
        <v>1</v>
      </c>
    </row>
    <row r="21" spans="1:6" ht="18.75" thickBot="1" x14ac:dyDescent="0.45">
      <c r="A21" s="551" t="s">
        <v>61</v>
      </c>
      <c r="B21" s="552"/>
      <c r="C21" s="65">
        <f>C20+C16</f>
        <v>1807522</v>
      </c>
      <c r="D21" s="64">
        <f>D20+D16</f>
        <v>222072</v>
      </c>
      <c r="E21" s="63">
        <v>2029594</v>
      </c>
      <c r="F21" s="62"/>
    </row>
    <row r="22" spans="1:6" ht="18.75" thickBot="1" x14ac:dyDescent="0.45">
      <c r="A22" s="551" t="s">
        <v>60</v>
      </c>
      <c r="B22" s="552"/>
      <c r="C22" s="562" t="s">
        <v>59</v>
      </c>
      <c r="D22" s="563"/>
      <c r="E22" s="564"/>
      <c r="F22" s="61"/>
    </row>
    <row r="23" spans="1:6" ht="18.75" thickBot="1" x14ac:dyDescent="0.45">
      <c r="A23" s="551" t="s">
        <v>58</v>
      </c>
      <c r="B23" s="552"/>
      <c r="C23" s="553">
        <v>2030294</v>
      </c>
      <c r="D23" s="554"/>
      <c r="E23" s="555"/>
      <c r="F23" s="61"/>
    </row>
    <row r="24" spans="1:6" x14ac:dyDescent="0.4">
      <c r="A24" s="556"/>
      <c r="B24" s="556"/>
      <c r="C24" s="556"/>
      <c r="D24" s="556"/>
      <c r="E24" s="556"/>
      <c r="F24" s="556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3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workbookViewId="0">
      <selection sqref="A1:D1"/>
    </sheetView>
  </sheetViews>
  <sheetFormatPr defaultRowHeight="18" x14ac:dyDescent="0.4"/>
  <cols>
    <col min="1" max="1" width="5.5" style="2" bestFit="1" customWidth="1"/>
    <col min="2" max="10" width="6.5" style="2" bestFit="1" customWidth="1"/>
    <col min="11" max="11" width="6.5" style="2" customWidth="1"/>
    <col min="12" max="14" width="6.5" style="2" bestFit="1" customWidth="1"/>
    <col min="15" max="16384" width="9" style="2"/>
  </cols>
  <sheetData>
    <row r="1" spans="1:14" ht="24" x14ac:dyDescent="0.4">
      <c r="A1" s="576" t="s">
        <v>372</v>
      </c>
      <c r="B1" s="576"/>
      <c r="C1" s="576"/>
      <c r="D1" s="576"/>
      <c r="E1" s="241" t="s">
        <v>371</v>
      </c>
      <c r="F1" s="241"/>
      <c r="G1" s="241"/>
      <c r="H1" s="241"/>
      <c r="I1" s="241"/>
      <c r="J1" s="241"/>
    </row>
    <row r="2" spans="1:14" ht="18.75" thickBot="1" x14ac:dyDescent="0.45">
      <c r="A2" s="37"/>
    </row>
    <row r="3" spans="1:14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49" t="s">
        <v>128</v>
      </c>
      <c r="K3" s="532"/>
      <c r="L3" s="151" t="s">
        <v>127</v>
      </c>
      <c r="M3" s="150" t="s">
        <v>126</v>
      </c>
      <c r="N3" s="149" t="s">
        <v>125</v>
      </c>
    </row>
    <row r="4" spans="1:14" ht="18.75" thickBot="1" x14ac:dyDescent="0.45">
      <c r="A4" s="27" t="s">
        <v>235</v>
      </c>
      <c r="B4" s="147">
        <v>1624</v>
      </c>
      <c r="C4" s="39">
        <v>1763</v>
      </c>
      <c r="D4" s="39">
        <v>1900</v>
      </c>
      <c r="E4" s="39">
        <v>1928</v>
      </c>
      <c r="F4" s="39">
        <v>2209</v>
      </c>
      <c r="G4" s="39">
        <v>1524</v>
      </c>
      <c r="H4" s="39">
        <v>1684</v>
      </c>
      <c r="I4" s="39">
        <v>1632</v>
      </c>
      <c r="J4" s="38">
        <v>1512</v>
      </c>
      <c r="K4" s="531"/>
      <c r="L4" s="147">
        <v>5440</v>
      </c>
      <c r="M4" s="39">
        <v>6465</v>
      </c>
      <c r="N4" s="38">
        <v>8265</v>
      </c>
    </row>
    <row r="5" spans="1:14" x14ac:dyDescent="0.4">
      <c r="A5" s="420"/>
    </row>
    <row r="6" spans="1:14" x14ac:dyDescent="0.4">
      <c r="B6" s="457"/>
      <c r="C6" s="457"/>
      <c r="D6" s="457"/>
      <c r="E6" s="457"/>
      <c r="F6" s="457"/>
      <c r="G6" s="457"/>
      <c r="H6" s="457"/>
      <c r="I6" s="457"/>
      <c r="J6" s="457"/>
      <c r="K6" s="457"/>
      <c r="L6" s="457"/>
      <c r="M6" s="457"/>
      <c r="N6" s="457"/>
    </row>
  </sheetData>
  <mergeCells count="1">
    <mergeCell ref="A1:D1"/>
  </mergeCells>
  <phoneticPr fontId="3"/>
  <pageMargins left="0.7" right="0.7" top="0.75" bottom="0.75" header="0.3" footer="0.3"/>
  <pageSetup paperSize="9" scale="9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sqref="A1:E1"/>
    </sheetView>
  </sheetViews>
  <sheetFormatPr defaultColWidth="24.5" defaultRowHeight="18" x14ac:dyDescent="0.4"/>
  <cols>
    <col min="1" max="1" width="7.5" style="2" bestFit="1" customWidth="1"/>
    <col min="2" max="2" width="16.125" style="2" bestFit="1" customWidth="1"/>
    <col min="3" max="14" width="6" style="2" bestFit="1" customWidth="1"/>
    <col min="15" max="15" width="7" style="2" bestFit="1" customWidth="1"/>
    <col min="16" max="16384" width="24.5" style="2"/>
  </cols>
  <sheetData>
    <row r="1" spans="1:15" ht="24" x14ac:dyDescent="0.4">
      <c r="A1" s="576" t="s">
        <v>381</v>
      </c>
      <c r="B1" s="576"/>
      <c r="C1" s="576"/>
      <c r="D1" s="576"/>
      <c r="E1" s="576"/>
    </row>
    <row r="2" spans="1:15" ht="18.75" thickBot="1" x14ac:dyDescent="0.45">
      <c r="A2" s="400"/>
    </row>
    <row r="3" spans="1:15" ht="18.75" thickBot="1" x14ac:dyDescent="0.45">
      <c r="A3" s="565"/>
      <c r="B3" s="566"/>
      <c r="C3" s="148" t="s">
        <v>136</v>
      </c>
      <c r="D3" s="148" t="s">
        <v>135</v>
      </c>
      <c r="E3" s="148" t="s">
        <v>134</v>
      </c>
      <c r="F3" s="148" t="s">
        <v>133</v>
      </c>
      <c r="G3" s="148" t="s">
        <v>132</v>
      </c>
      <c r="H3" s="148" t="s">
        <v>131</v>
      </c>
      <c r="I3" s="148" t="s">
        <v>130</v>
      </c>
      <c r="J3" s="148" t="s">
        <v>129</v>
      </c>
      <c r="K3" s="148" t="s">
        <v>128</v>
      </c>
      <c r="L3" s="148" t="s">
        <v>127</v>
      </c>
      <c r="M3" s="148" t="s">
        <v>126</v>
      </c>
      <c r="N3" s="148" t="s">
        <v>125</v>
      </c>
      <c r="O3" s="148" t="s">
        <v>58</v>
      </c>
    </row>
    <row r="4" spans="1:15" ht="18.75" thickBot="1" x14ac:dyDescent="0.45">
      <c r="A4" s="673" t="s">
        <v>34</v>
      </c>
      <c r="B4" s="534" t="s">
        <v>380</v>
      </c>
      <c r="C4" s="537">
        <v>1</v>
      </c>
      <c r="D4" s="537">
        <v>0</v>
      </c>
      <c r="E4" s="536">
        <v>0</v>
      </c>
      <c r="F4" s="537">
        <v>0</v>
      </c>
      <c r="G4" s="537">
        <v>0</v>
      </c>
      <c r="H4" s="536">
        <v>0</v>
      </c>
      <c r="I4" s="537">
        <v>2</v>
      </c>
      <c r="J4" s="536">
        <v>1</v>
      </c>
      <c r="K4" s="536">
        <v>0</v>
      </c>
      <c r="L4" s="536">
        <v>1</v>
      </c>
      <c r="M4" s="536">
        <v>2</v>
      </c>
      <c r="N4" s="536">
        <v>0</v>
      </c>
      <c r="O4" s="13">
        <f t="shared" ref="O4:O14" si="0">SUM(C4:N4)</f>
        <v>7</v>
      </c>
    </row>
    <row r="5" spans="1:15" ht="18.75" thickBot="1" x14ac:dyDescent="0.45">
      <c r="A5" s="674"/>
      <c r="B5" s="534" t="s">
        <v>379</v>
      </c>
      <c r="C5" s="535">
        <v>11</v>
      </c>
      <c r="D5" s="535">
        <v>9</v>
      </c>
      <c r="E5" s="300">
        <v>6</v>
      </c>
      <c r="F5" s="535">
        <v>12</v>
      </c>
      <c r="G5" s="535">
        <v>13</v>
      </c>
      <c r="H5" s="300">
        <v>12</v>
      </c>
      <c r="I5" s="535">
        <v>14</v>
      </c>
      <c r="J5" s="300">
        <v>12</v>
      </c>
      <c r="K5" s="300">
        <v>16</v>
      </c>
      <c r="L5" s="300">
        <v>5</v>
      </c>
      <c r="M5" s="300">
        <v>10</v>
      </c>
      <c r="N5" s="300">
        <v>13</v>
      </c>
      <c r="O5" s="13">
        <f t="shared" si="0"/>
        <v>133</v>
      </c>
    </row>
    <row r="6" spans="1:15" ht="18.75" thickBot="1" x14ac:dyDescent="0.45">
      <c r="A6" s="674"/>
      <c r="B6" s="534" t="s">
        <v>38</v>
      </c>
      <c r="C6" s="535">
        <v>3</v>
      </c>
      <c r="D6" s="535">
        <v>3</v>
      </c>
      <c r="E6" s="300">
        <v>5</v>
      </c>
      <c r="F6" s="535">
        <v>6</v>
      </c>
      <c r="G6" s="535">
        <v>4</v>
      </c>
      <c r="H6" s="300">
        <v>3</v>
      </c>
      <c r="I6" s="535">
        <v>5</v>
      </c>
      <c r="J6" s="300">
        <v>6</v>
      </c>
      <c r="K6" s="300">
        <v>1</v>
      </c>
      <c r="L6" s="300">
        <v>0</v>
      </c>
      <c r="M6" s="300">
        <v>4</v>
      </c>
      <c r="N6" s="300">
        <v>2</v>
      </c>
      <c r="O6" s="13">
        <f t="shared" si="0"/>
        <v>42</v>
      </c>
    </row>
    <row r="7" spans="1:15" ht="18.75" thickBot="1" x14ac:dyDescent="0.45">
      <c r="A7" s="674"/>
      <c r="B7" s="534" t="s">
        <v>375</v>
      </c>
      <c r="C7" s="535">
        <v>15</v>
      </c>
      <c r="D7" s="535">
        <v>12</v>
      </c>
      <c r="E7" s="300">
        <v>11</v>
      </c>
      <c r="F7" s="535">
        <v>18</v>
      </c>
      <c r="G7" s="535">
        <v>17</v>
      </c>
      <c r="H7" s="300">
        <v>15</v>
      </c>
      <c r="I7" s="535">
        <v>21</v>
      </c>
      <c r="J7" s="300">
        <v>19</v>
      </c>
      <c r="K7" s="300">
        <v>17</v>
      </c>
      <c r="L7" s="300">
        <v>6</v>
      </c>
      <c r="M7" s="300">
        <v>16</v>
      </c>
      <c r="N7" s="300">
        <v>15</v>
      </c>
      <c r="O7" s="13">
        <f t="shared" si="0"/>
        <v>182</v>
      </c>
    </row>
    <row r="8" spans="1:15" ht="18.75" thickBot="1" x14ac:dyDescent="0.45">
      <c r="A8" s="675"/>
      <c r="B8" s="534" t="s">
        <v>374</v>
      </c>
      <c r="C8" s="533">
        <v>4330</v>
      </c>
      <c r="D8" s="533">
        <v>2170</v>
      </c>
      <c r="E8" s="13">
        <v>2177</v>
      </c>
      <c r="F8" s="533">
        <v>3679</v>
      </c>
      <c r="G8" s="533">
        <v>2782</v>
      </c>
      <c r="H8" s="13">
        <v>2814</v>
      </c>
      <c r="I8" s="533">
        <v>3874</v>
      </c>
      <c r="J8" s="13">
        <v>2407</v>
      </c>
      <c r="K8" s="13">
        <v>4127</v>
      </c>
      <c r="L8" s="13">
        <v>1652</v>
      </c>
      <c r="M8" s="13">
        <v>3555</v>
      </c>
      <c r="N8" s="13">
        <v>4012</v>
      </c>
      <c r="O8" s="13">
        <f t="shared" si="0"/>
        <v>37579</v>
      </c>
    </row>
    <row r="9" spans="1:15" ht="18.75" thickBot="1" x14ac:dyDescent="0.45">
      <c r="A9" s="673" t="s">
        <v>378</v>
      </c>
      <c r="B9" s="534" t="s">
        <v>377</v>
      </c>
      <c r="C9" s="535">
        <v>15</v>
      </c>
      <c r="D9" s="535">
        <v>14</v>
      </c>
      <c r="E9" s="300">
        <v>27</v>
      </c>
      <c r="F9" s="535">
        <v>17</v>
      </c>
      <c r="G9" s="535">
        <v>21</v>
      </c>
      <c r="H9" s="300">
        <v>16</v>
      </c>
      <c r="I9" s="535">
        <v>14</v>
      </c>
      <c r="J9" s="300">
        <v>24</v>
      </c>
      <c r="K9" s="300">
        <v>18</v>
      </c>
      <c r="L9" s="300">
        <v>16</v>
      </c>
      <c r="M9" s="300">
        <v>24</v>
      </c>
      <c r="N9" s="300">
        <v>15</v>
      </c>
      <c r="O9" s="13">
        <f t="shared" si="0"/>
        <v>221</v>
      </c>
    </row>
    <row r="10" spans="1:15" ht="18.75" thickBot="1" x14ac:dyDescent="0.45">
      <c r="A10" s="674"/>
      <c r="B10" s="534" t="s">
        <v>376</v>
      </c>
      <c r="C10" s="535">
        <v>0</v>
      </c>
      <c r="D10" s="535">
        <v>1</v>
      </c>
      <c r="E10" s="300">
        <v>1</v>
      </c>
      <c r="F10" s="535">
        <v>1</v>
      </c>
      <c r="G10" s="535">
        <v>1</v>
      </c>
      <c r="H10" s="300">
        <v>1</v>
      </c>
      <c r="I10" s="535">
        <v>3</v>
      </c>
      <c r="J10" s="300">
        <v>1</v>
      </c>
      <c r="K10" s="300">
        <v>0</v>
      </c>
      <c r="L10" s="300">
        <v>1</v>
      </c>
      <c r="M10" s="300">
        <v>0</v>
      </c>
      <c r="N10" s="300">
        <v>7</v>
      </c>
      <c r="O10" s="13">
        <f t="shared" si="0"/>
        <v>17</v>
      </c>
    </row>
    <row r="11" spans="1:15" ht="18.75" thickBot="1" x14ac:dyDescent="0.45">
      <c r="A11" s="674"/>
      <c r="B11" s="534" t="s">
        <v>38</v>
      </c>
      <c r="C11" s="535">
        <v>33</v>
      </c>
      <c r="D11" s="535">
        <v>44</v>
      </c>
      <c r="E11" s="300">
        <v>31</v>
      </c>
      <c r="F11" s="535">
        <v>58</v>
      </c>
      <c r="G11" s="535">
        <v>38</v>
      </c>
      <c r="H11" s="300">
        <v>32</v>
      </c>
      <c r="I11" s="535">
        <v>37</v>
      </c>
      <c r="J11" s="300">
        <v>46</v>
      </c>
      <c r="K11" s="300">
        <v>36</v>
      </c>
      <c r="L11" s="300">
        <v>34</v>
      </c>
      <c r="M11" s="300">
        <v>50</v>
      </c>
      <c r="N11" s="300">
        <v>49</v>
      </c>
      <c r="O11" s="13">
        <f t="shared" si="0"/>
        <v>488</v>
      </c>
    </row>
    <row r="12" spans="1:15" ht="18.75" thickBot="1" x14ac:dyDescent="0.45">
      <c r="A12" s="674"/>
      <c r="B12" s="534" t="s">
        <v>375</v>
      </c>
      <c r="C12" s="535">
        <v>48</v>
      </c>
      <c r="D12" s="535">
        <v>59</v>
      </c>
      <c r="E12" s="300">
        <v>59</v>
      </c>
      <c r="F12" s="535">
        <v>76</v>
      </c>
      <c r="G12" s="535">
        <v>60</v>
      </c>
      <c r="H12" s="300">
        <v>49</v>
      </c>
      <c r="I12" s="535">
        <v>54</v>
      </c>
      <c r="J12" s="300">
        <v>71</v>
      </c>
      <c r="K12" s="300">
        <v>54</v>
      </c>
      <c r="L12" s="300">
        <v>51</v>
      </c>
      <c r="M12" s="300">
        <v>74</v>
      </c>
      <c r="N12" s="300">
        <v>71</v>
      </c>
      <c r="O12" s="13">
        <f t="shared" si="0"/>
        <v>726</v>
      </c>
    </row>
    <row r="13" spans="1:15" ht="18.75" thickBot="1" x14ac:dyDescent="0.45">
      <c r="A13" s="675"/>
      <c r="B13" s="534" t="s">
        <v>374</v>
      </c>
      <c r="C13" s="533">
        <v>3685</v>
      </c>
      <c r="D13" s="533">
        <v>1390</v>
      </c>
      <c r="E13" s="13">
        <v>1429</v>
      </c>
      <c r="F13" s="533">
        <v>5602</v>
      </c>
      <c r="G13" s="533">
        <v>1422</v>
      </c>
      <c r="H13" s="13">
        <v>1064</v>
      </c>
      <c r="I13" s="533">
        <v>1278</v>
      </c>
      <c r="J13" s="13">
        <v>1423</v>
      </c>
      <c r="K13" s="13">
        <v>1478</v>
      </c>
      <c r="L13" s="13">
        <v>1847</v>
      </c>
      <c r="M13" s="13">
        <v>2706</v>
      </c>
      <c r="N13" s="13">
        <v>2455</v>
      </c>
      <c r="O13" s="13">
        <f t="shared" si="0"/>
        <v>25779</v>
      </c>
    </row>
    <row r="14" spans="1:15" ht="18.75" thickBot="1" x14ac:dyDescent="0.45">
      <c r="A14" s="660" t="s">
        <v>373</v>
      </c>
      <c r="B14" s="661"/>
      <c r="C14" s="13">
        <f t="shared" ref="C14:N14" si="1">SUM(C8,C13)</f>
        <v>8015</v>
      </c>
      <c r="D14" s="13">
        <f t="shared" si="1"/>
        <v>3560</v>
      </c>
      <c r="E14" s="13">
        <f t="shared" si="1"/>
        <v>3606</v>
      </c>
      <c r="F14" s="13">
        <f t="shared" si="1"/>
        <v>9281</v>
      </c>
      <c r="G14" s="13">
        <f t="shared" si="1"/>
        <v>4204</v>
      </c>
      <c r="H14" s="13">
        <f t="shared" si="1"/>
        <v>3878</v>
      </c>
      <c r="I14" s="13">
        <f t="shared" si="1"/>
        <v>5152</v>
      </c>
      <c r="J14" s="13">
        <f t="shared" si="1"/>
        <v>3830</v>
      </c>
      <c r="K14" s="13">
        <f t="shared" si="1"/>
        <v>5605</v>
      </c>
      <c r="L14" s="13">
        <f t="shared" si="1"/>
        <v>3499</v>
      </c>
      <c r="M14" s="13">
        <f t="shared" si="1"/>
        <v>6261</v>
      </c>
      <c r="N14" s="13">
        <f t="shared" si="1"/>
        <v>6467</v>
      </c>
      <c r="O14" s="13">
        <f t="shared" si="0"/>
        <v>63358</v>
      </c>
    </row>
    <row r="20" spans="3:15" x14ac:dyDescent="0.4"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</row>
    <row r="25" spans="3:15" x14ac:dyDescent="0.4">
      <c r="D25" s="155"/>
      <c r="E25" s="155"/>
      <c r="F25" s="155"/>
      <c r="G25" s="155"/>
      <c r="I25" s="155"/>
      <c r="J25" s="155"/>
      <c r="K25" s="155"/>
      <c r="M25" s="155"/>
      <c r="N25" s="155"/>
      <c r="O25" s="155"/>
    </row>
    <row r="26" spans="3:15" x14ac:dyDescent="0.4"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</row>
  </sheetData>
  <mergeCells count="5">
    <mergeCell ref="A1:E1"/>
    <mergeCell ref="A3:B3"/>
    <mergeCell ref="A4:A8"/>
    <mergeCell ref="A9:A13"/>
    <mergeCell ref="A14:B14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8" x14ac:dyDescent="0.4"/>
  <cols>
    <col min="1" max="1" width="9" style="2"/>
    <col min="2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113" t="s">
        <v>94</v>
      </c>
    </row>
    <row r="2" spans="1:4" ht="13.5" customHeight="1" x14ac:dyDescent="0.4">
      <c r="A2" s="113"/>
    </row>
    <row r="3" spans="1:4" ht="18.75" thickBot="1" x14ac:dyDescent="0.45">
      <c r="D3" s="17" t="s">
        <v>93</v>
      </c>
    </row>
    <row r="4" spans="1:4" ht="18.75" thickBot="1" x14ac:dyDescent="0.45">
      <c r="A4" s="112"/>
      <c r="B4" s="111" t="s">
        <v>92</v>
      </c>
      <c r="C4" s="110" t="s">
        <v>91</v>
      </c>
      <c r="D4" s="109" t="s">
        <v>90</v>
      </c>
    </row>
    <row r="5" spans="1:4" x14ac:dyDescent="0.4">
      <c r="A5" s="108" t="s">
        <v>89</v>
      </c>
      <c r="B5" s="107">
        <v>24231</v>
      </c>
      <c r="C5" s="106">
        <v>833</v>
      </c>
      <c r="D5" s="105">
        <f>SUM(B5:C5)</f>
        <v>25064</v>
      </c>
    </row>
    <row r="6" spans="1:4" ht="18.75" thickBot="1" x14ac:dyDescent="0.45">
      <c r="A6" s="104" t="s">
        <v>88</v>
      </c>
      <c r="B6" s="103">
        <v>3136</v>
      </c>
      <c r="C6" s="102">
        <v>275</v>
      </c>
      <c r="D6" s="101">
        <f>SUM(B6:C6)</f>
        <v>3411</v>
      </c>
    </row>
    <row r="7" spans="1:4" ht="18.75" thickBot="1" x14ac:dyDescent="0.45">
      <c r="A7" s="100" t="s">
        <v>58</v>
      </c>
      <c r="B7" s="99">
        <f>SUM(B5:B6)</f>
        <v>27367</v>
      </c>
      <c r="C7" s="98">
        <f>SUM(C5:C6)</f>
        <v>1108</v>
      </c>
      <c r="D7" s="97">
        <f>SUM(D5:D6)</f>
        <v>28475</v>
      </c>
    </row>
    <row r="24" spans="1:4" x14ac:dyDescent="0.4">
      <c r="A24" s="96"/>
      <c r="B24" s="96"/>
      <c r="C24" s="96"/>
      <c r="D24" s="96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defaultRowHeight="18" x14ac:dyDescent="0.4"/>
  <cols>
    <col min="1" max="1" width="9" style="2"/>
    <col min="2" max="2" width="11" style="2" customWidth="1"/>
    <col min="3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113" t="s">
        <v>101</v>
      </c>
    </row>
    <row r="2" spans="1:4" ht="13.5" customHeight="1" x14ac:dyDescent="0.4">
      <c r="A2" s="113"/>
    </row>
    <row r="3" spans="1:4" ht="18.75" thickBot="1" x14ac:dyDescent="0.45">
      <c r="C3" s="17" t="s">
        <v>100</v>
      </c>
      <c r="D3" s="17"/>
    </row>
    <row r="4" spans="1:4" x14ac:dyDescent="0.4">
      <c r="A4" s="108" t="s">
        <v>99</v>
      </c>
      <c r="B4" s="107">
        <v>20137</v>
      </c>
      <c r="C4" s="120">
        <f>B4/SUM($B$4:$B$6)</f>
        <v>0.70718173836698861</v>
      </c>
    </row>
    <row r="5" spans="1:4" x14ac:dyDescent="0.4">
      <c r="A5" s="119" t="s">
        <v>98</v>
      </c>
      <c r="B5" s="118">
        <v>6039</v>
      </c>
      <c r="C5" s="117">
        <f>B5/SUM($B$4:$B$6)</f>
        <v>0.21208077260755048</v>
      </c>
    </row>
    <row r="6" spans="1:4" ht="18.75" thickBot="1" x14ac:dyDescent="0.45">
      <c r="A6" s="116" t="s">
        <v>97</v>
      </c>
      <c r="B6" s="99">
        <v>2299</v>
      </c>
      <c r="C6" s="115">
        <f>B6/SUM($B$4:$B$6)</f>
        <v>8.0737489025460935E-2</v>
      </c>
    </row>
    <row r="7" spans="1:4" ht="18.75" thickBot="1" x14ac:dyDescent="0.45">
      <c r="A7" s="100" t="s">
        <v>96</v>
      </c>
      <c r="B7" s="99">
        <f>SUM(B4:B6)</f>
        <v>28475</v>
      </c>
      <c r="C7" s="114">
        <f>B7/SUM($B$4:$B$6)</f>
        <v>1</v>
      </c>
    </row>
    <row r="8" spans="1:4" x14ac:dyDescent="0.4">
      <c r="A8" s="2" t="s">
        <v>95</v>
      </c>
    </row>
    <row r="24" spans="1:4" x14ac:dyDescent="0.4">
      <c r="A24" s="96"/>
      <c r="B24" s="96"/>
      <c r="C24" s="96"/>
      <c r="D24" s="96"/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F20" sqref="F20"/>
    </sheetView>
  </sheetViews>
  <sheetFormatPr defaultRowHeight="18" x14ac:dyDescent="0.4"/>
  <cols>
    <col min="1" max="1" width="13.875" style="2" bestFit="1" customWidth="1"/>
    <col min="2" max="2" width="20.5" style="2" bestFit="1" customWidth="1"/>
    <col min="3" max="3" width="9.125" style="2" customWidth="1"/>
    <col min="4" max="4" width="9.5" style="2" bestFit="1" customWidth="1"/>
    <col min="5" max="16384" width="9" style="2"/>
  </cols>
  <sheetData>
    <row r="1" spans="1:4" ht="24" x14ac:dyDescent="0.4">
      <c r="A1" s="567" t="s">
        <v>118</v>
      </c>
      <c r="B1" s="567"/>
      <c r="C1" s="137"/>
      <c r="D1" s="137"/>
    </row>
    <row r="2" spans="1:4" ht="24.75" thickBot="1" x14ac:dyDescent="0.45">
      <c r="A2" s="136"/>
      <c r="B2" s="136"/>
      <c r="C2" s="136"/>
      <c r="D2" s="135" t="s">
        <v>117</v>
      </c>
    </row>
    <row r="3" spans="1:4" ht="36.75" thickBot="1" x14ac:dyDescent="0.45">
      <c r="A3" s="568"/>
      <c r="B3" s="569"/>
      <c r="C3" s="134" t="s">
        <v>116</v>
      </c>
      <c r="D3" s="134" t="s">
        <v>115</v>
      </c>
    </row>
    <row r="4" spans="1:4" x14ac:dyDescent="0.4">
      <c r="A4" s="570" t="s">
        <v>114</v>
      </c>
      <c r="B4" s="133" t="s">
        <v>113</v>
      </c>
      <c r="C4" s="132">
        <v>0</v>
      </c>
      <c r="D4" s="131">
        <v>729</v>
      </c>
    </row>
    <row r="5" spans="1:4" x14ac:dyDescent="0.4">
      <c r="A5" s="571"/>
      <c r="B5" s="130" t="s">
        <v>112</v>
      </c>
      <c r="C5" s="127">
        <v>36</v>
      </c>
      <c r="D5" s="126">
        <v>3222</v>
      </c>
    </row>
    <row r="6" spans="1:4" s="122" customFormat="1" x14ac:dyDescent="0.4">
      <c r="A6" s="572" t="s">
        <v>111</v>
      </c>
      <c r="B6" s="128" t="s">
        <v>110</v>
      </c>
      <c r="C6" s="127">
        <v>0</v>
      </c>
      <c r="D6" s="129">
        <v>688</v>
      </c>
    </row>
    <row r="7" spans="1:4" s="122" customFormat="1" x14ac:dyDescent="0.4">
      <c r="A7" s="572"/>
      <c r="B7" s="128" t="s">
        <v>109</v>
      </c>
      <c r="C7" s="127">
        <v>24</v>
      </c>
      <c r="D7" s="126">
        <v>14972</v>
      </c>
    </row>
    <row r="8" spans="1:4" s="122" customFormat="1" x14ac:dyDescent="0.4">
      <c r="A8" s="571" t="s">
        <v>108</v>
      </c>
      <c r="B8" s="128" t="s">
        <v>107</v>
      </c>
      <c r="C8" s="127">
        <v>0</v>
      </c>
      <c r="D8" s="129">
        <v>96</v>
      </c>
    </row>
    <row r="9" spans="1:4" s="122" customFormat="1" x14ac:dyDescent="0.4">
      <c r="A9" s="571"/>
      <c r="B9" s="128" t="s">
        <v>106</v>
      </c>
      <c r="C9" s="127">
        <v>100</v>
      </c>
      <c r="D9" s="126">
        <v>4006</v>
      </c>
    </row>
    <row r="10" spans="1:4" s="122" customFormat="1" x14ac:dyDescent="0.4">
      <c r="A10" s="571"/>
      <c r="B10" s="128" t="s">
        <v>105</v>
      </c>
      <c r="C10" s="127">
        <v>8</v>
      </c>
      <c r="D10" s="126">
        <v>1836</v>
      </c>
    </row>
    <row r="11" spans="1:4" s="122" customFormat="1" x14ac:dyDescent="0.4">
      <c r="A11" s="572" t="s">
        <v>104</v>
      </c>
      <c r="B11" s="128" t="s">
        <v>103</v>
      </c>
      <c r="C11" s="127">
        <v>98</v>
      </c>
      <c r="D11" s="126">
        <v>14552</v>
      </c>
    </row>
    <row r="12" spans="1:4" s="122" customFormat="1" ht="18.75" thickBot="1" x14ac:dyDescent="0.45">
      <c r="A12" s="573"/>
      <c r="B12" s="125" t="s">
        <v>102</v>
      </c>
      <c r="C12" s="124">
        <v>0</v>
      </c>
      <c r="D12" s="123">
        <v>53</v>
      </c>
    </row>
    <row r="13" spans="1:4" ht="18.75" thickBot="1" x14ac:dyDescent="0.45">
      <c r="A13" s="565" t="s">
        <v>58</v>
      </c>
      <c r="B13" s="566"/>
      <c r="C13" s="121">
        <f>SUM(C4:C12)</f>
        <v>266</v>
      </c>
      <c r="D13" s="97">
        <f>SUM(D4:D12)</f>
        <v>40154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workbookViewId="0">
      <selection sqref="A1:O1"/>
    </sheetView>
  </sheetViews>
  <sheetFormatPr defaultRowHeight="18" x14ac:dyDescent="0.4"/>
  <cols>
    <col min="1" max="1" width="20.5" style="2" bestFit="1" customWidth="1"/>
    <col min="2" max="13" width="6.625" style="2" bestFit="1" customWidth="1"/>
    <col min="14" max="14" width="7.625" style="2" bestFit="1" customWidth="1"/>
    <col min="15" max="15" width="12.125" style="2" bestFit="1" customWidth="1"/>
    <col min="16" max="16384" width="9" style="2"/>
  </cols>
  <sheetData>
    <row r="1" spans="1:15" ht="24" x14ac:dyDescent="0.4">
      <c r="A1" s="550" t="s">
        <v>137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</row>
    <row r="2" spans="1:15" ht="18.75" thickBot="1" x14ac:dyDescent="0.45"/>
    <row r="3" spans="1:15" ht="18.75" thickBot="1" x14ac:dyDescent="0.45">
      <c r="A3" s="152"/>
      <c r="B3" s="151" t="s">
        <v>136</v>
      </c>
      <c r="C3" s="150" t="s">
        <v>135</v>
      </c>
      <c r="D3" s="150" t="s">
        <v>134</v>
      </c>
      <c r="E3" s="150" t="s">
        <v>133</v>
      </c>
      <c r="F3" s="150" t="s">
        <v>132</v>
      </c>
      <c r="G3" s="150" t="s">
        <v>131</v>
      </c>
      <c r="H3" s="150" t="s">
        <v>130</v>
      </c>
      <c r="I3" s="150" t="s">
        <v>129</v>
      </c>
      <c r="J3" s="150" t="s">
        <v>128</v>
      </c>
      <c r="K3" s="150" t="s">
        <v>127</v>
      </c>
      <c r="L3" s="150" t="s">
        <v>126</v>
      </c>
      <c r="M3" s="149" t="s">
        <v>125</v>
      </c>
      <c r="N3" s="148" t="s">
        <v>124</v>
      </c>
      <c r="O3" s="148" t="s">
        <v>123</v>
      </c>
    </row>
    <row r="4" spans="1:15" ht="18.75" thickBot="1" x14ac:dyDescent="0.45">
      <c r="A4" s="146" t="s">
        <v>122</v>
      </c>
      <c r="B4" s="147">
        <v>4420</v>
      </c>
      <c r="C4" s="39">
        <v>5272</v>
      </c>
      <c r="D4" s="39">
        <v>4268</v>
      </c>
      <c r="E4" s="39">
        <v>4902</v>
      </c>
      <c r="F4" s="39">
        <v>5017</v>
      </c>
      <c r="G4" s="39">
        <v>4245</v>
      </c>
      <c r="H4" s="39">
        <v>5288</v>
      </c>
      <c r="I4" s="39">
        <v>4960</v>
      </c>
      <c r="J4" s="39">
        <v>4158</v>
      </c>
      <c r="K4" s="39">
        <v>4779</v>
      </c>
      <c r="L4" s="39">
        <v>4755</v>
      </c>
      <c r="M4" s="38">
        <v>4840</v>
      </c>
      <c r="N4" s="143">
        <v>56904</v>
      </c>
      <c r="O4" s="142">
        <v>4742</v>
      </c>
    </row>
    <row r="5" spans="1:15" ht="18.75" thickBot="1" x14ac:dyDescent="0.45">
      <c r="A5" s="146" t="s">
        <v>121</v>
      </c>
      <c r="B5" s="40">
        <v>59</v>
      </c>
      <c r="C5" s="145">
        <v>85</v>
      </c>
      <c r="D5" s="145">
        <v>82</v>
      </c>
      <c r="E5" s="145">
        <v>76</v>
      </c>
      <c r="F5" s="145">
        <v>56</v>
      </c>
      <c r="G5" s="145">
        <v>103</v>
      </c>
      <c r="H5" s="145">
        <v>115</v>
      </c>
      <c r="I5" s="145">
        <v>74</v>
      </c>
      <c r="J5" s="145">
        <v>78</v>
      </c>
      <c r="K5" s="145">
        <v>110</v>
      </c>
      <c r="L5" s="145">
        <v>46</v>
      </c>
      <c r="M5" s="144">
        <v>23</v>
      </c>
      <c r="N5" s="143">
        <v>907</v>
      </c>
      <c r="O5" s="142">
        <v>76</v>
      </c>
    </row>
    <row r="6" spans="1:15" ht="18.75" thickBot="1" x14ac:dyDescent="0.45">
      <c r="A6" s="146" t="s">
        <v>120</v>
      </c>
      <c r="B6" s="40">
        <v>122</v>
      </c>
      <c r="C6" s="39">
        <v>900</v>
      </c>
      <c r="D6" s="145">
        <v>62</v>
      </c>
      <c r="E6" s="145">
        <v>79</v>
      </c>
      <c r="F6" s="145">
        <v>263</v>
      </c>
      <c r="G6" s="145">
        <v>76</v>
      </c>
      <c r="H6" s="145">
        <v>95</v>
      </c>
      <c r="I6" s="145">
        <v>153</v>
      </c>
      <c r="J6" s="145">
        <v>238</v>
      </c>
      <c r="K6" s="145">
        <v>58</v>
      </c>
      <c r="L6" s="145">
        <v>33</v>
      </c>
      <c r="M6" s="144">
        <v>54</v>
      </c>
      <c r="N6" s="143">
        <v>2133</v>
      </c>
      <c r="O6" s="142">
        <v>178</v>
      </c>
    </row>
    <row r="7" spans="1:15" ht="18.75" thickBot="1" x14ac:dyDescent="0.45">
      <c r="A7" s="146" t="s">
        <v>119</v>
      </c>
      <c r="B7" s="40">
        <v>143</v>
      </c>
      <c r="C7" s="145">
        <v>117</v>
      </c>
      <c r="D7" s="145">
        <v>146</v>
      </c>
      <c r="E7" s="145">
        <v>122</v>
      </c>
      <c r="F7" s="145">
        <v>93</v>
      </c>
      <c r="G7" s="145">
        <v>86</v>
      </c>
      <c r="H7" s="145">
        <v>104</v>
      </c>
      <c r="I7" s="145">
        <v>102</v>
      </c>
      <c r="J7" s="145">
        <v>97</v>
      </c>
      <c r="K7" s="145">
        <v>141</v>
      </c>
      <c r="L7" s="145">
        <v>118</v>
      </c>
      <c r="M7" s="144">
        <v>105</v>
      </c>
      <c r="N7" s="143">
        <v>1374</v>
      </c>
      <c r="O7" s="142">
        <v>115</v>
      </c>
    </row>
    <row r="8" spans="1:15" ht="19.5" thickBot="1" x14ac:dyDescent="0.45">
      <c r="A8" s="141" t="s">
        <v>27</v>
      </c>
      <c r="B8" s="140">
        <v>4744</v>
      </c>
      <c r="C8" s="140">
        <v>6374</v>
      </c>
      <c r="D8" s="140">
        <v>4558</v>
      </c>
      <c r="E8" s="140">
        <v>5179</v>
      </c>
      <c r="F8" s="140">
        <v>5429</v>
      </c>
      <c r="G8" s="140">
        <v>4510</v>
      </c>
      <c r="H8" s="140">
        <v>5602</v>
      </c>
      <c r="I8" s="140">
        <v>5289</v>
      </c>
      <c r="J8" s="140">
        <v>4571</v>
      </c>
      <c r="K8" s="140">
        <v>5088</v>
      </c>
      <c r="L8" s="140">
        <v>4952</v>
      </c>
      <c r="M8" s="140">
        <v>5022</v>
      </c>
      <c r="N8" s="140">
        <v>61318</v>
      </c>
      <c r="O8" s="140">
        <v>5111</v>
      </c>
    </row>
    <row r="9" spans="1:15" x14ac:dyDescent="0.4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0" spans="1:15" x14ac:dyDescent="0.4"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</row>
  </sheetData>
  <mergeCells count="1">
    <mergeCell ref="A1:O1"/>
  </mergeCells>
  <phoneticPr fontId="3"/>
  <pageMargins left="0.7" right="0.7" top="0.75" bottom="0.75" header="0.3" footer="0.3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D1"/>
    </sheetView>
  </sheetViews>
  <sheetFormatPr defaultRowHeight="18" x14ac:dyDescent="0.4"/>
  <cols>
    <col min="1" max="1" width="22.75" style="2" bestFit="1" customWidth="1"/>
    <col min="2" max="2" width="16.5" style="2" bestFit="1" customWidth="1"/>
    <col min="3" max="3" width="13.75" style="2" bestFit="1" customWidth="1"/>
    <col min="4" max="4" width="11" style="2" bestFit="1" customWidth="1"/>
    <col min="5" max="16384" width="9" style="2"/>
  </cols>
  <sheetData>
    <row r="1" spans="1:4" ht="24" x14ac:dyDescent="0.4">
      <c r="A1" s="574" t="s">
        <v>156</v>
      </c>
      <c r="B1" s="574"/>
      <c r="C1" s="574"/>
      <c r="D1" s="574"/>
    </row>
    <row r="2" spans="1:4" ht="15" customHeight="1" thickBot="1" x14ac:dyDescent="0.45">
      <c r="A2" s="179"/>
      <c r="B2" s="179"/>
      <c r="C2" s="179"/>
      <c r="D2" s="179"/>
    </row>
    <row r="3" spans="1:4" ht="18.75" thickBot="1" x14ac:dyDescent="0.45">
      <c r="A3" s="178"/>
      <c r="B3" s="177" t="s">
        <v>155</v>
      </c>
      <c r="C3" s="177" t="s">
        <v>154</v>
      </c>
      <c r="D3" s="176" t="s">
        <v>153</v>
      </c>
    </row>
    <row r="4" spans="1:4" x14ac:dyDescent="0.4">
      <c r="A4" s="175" t="s">
        <v>152</v>
      </c>
      <c r="B4" s="174">
        <v>45</v>
      </c>
      <c r="C4" s="174">
        <v>183</v>
      </c>
      <c r="D4" s="173">
        <v>4942</v>
      </c>
    </row>
    <row r="5" spans="1:4" x14ac:dyDescent="0.4">
      <c r="A5" s="172" t="s">
        <v>151</v>
      </c>
      <c r="B5" s="171">
        <v>5</v>
      </c>
      <c r="C5" s="171">
        <v>6</v>
      </c>
      <c r="D5" s="170">
        <v>406</v>
      </c>
    </row>
    <row r="6" spans="1:4" ht="18.75" thickBot="1" x14ac:dyDescent="0.45">
      <c r="A6" s="169" t="s">
        <v>150</v>
      </c>
      <c r="B6" s="168">
        <v>5</v>
      </c>
      <c r="C6" s="168">
        <v>9</v>
      </c>
      <c r="D6" s="168">
        <v>65</v>
      </c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(p.3)当初予算</vt:lpstr>
      <vt:lpstr>(p.4)建物面積・床面積内訳</vt:lpstr>
      <vt:lpstr>(p.6)閲覧室等の状況 </vt:lpstr>
      <vt:lpstr>(p.8)図書所蔵統計</vt:lpstr>
      <vt:lpstr>(p.8)図書受入統計</vt:lpstr>
      <vt:lpstr>(p.8))購入・寄贈の割合</vt:lpstr>
      <vt:lpstr>(p.8音響・映像資料所蔵受入統計</vt:lpstr>
      <vt:lpstr>(p.13)協力貸出(冊数) </vt:lpstr>
      <vt:lpstr>(p.13)貸出セット  </vt:lpstr>
      <vt:lpstr>(p.13)他館からの資料借受（冊数）</vt:lpstr>
      <vt:lpstr>(p.13)シャトル便による搬送（冊数） </vt:lpstr>
      <vt:lpstr>(p.13)協力レファレンス（件数）</vt:lpstr>
      <vt:lpstr>(p.13)自治体別貸出冊数</vt:lpstr>
      <vt:lpstr>(p.14)対面朗読サービス  </vt:lpstr>
      <vt:lpstr>(p.14)身体障がい者向け郵送貸出  </vt:lpstr>
      <vt:lpstr>(p.14)録音図書等の貸出  </vt:lpstr>
      <vt:lpstr>(p.14)NDL視覚障害者等D送信  </vt:lpstr>
      <vt:lpstr>(p.14)障がい者支援室利用者支援パソコンの利用</vt:lpstr>
      <vt:lpstr>(p.15)こども資料室入室者数 </vt:lpstr>
      <vt:lpstr>(p.15)こども資料室見学・調べ学習などの参加人数 </vt:lpstr>
      <vt:lpstr>(p.16)国際児童文学館入館者数 </vt:lpstr>
      <vt:lpstr>(p.16)国際児童文学館資料書庫出納冊数 </vt:lpstr>
      <vt:lpstr>(p.16)国際児童文学館　Web-OPAC検索回数 </vt:lpstr>
      <vt:lpstr>(p.17)国際児童文学館　受入統計</vt:lpstr>
      <vt:lpstr>(p.17)国際児童文学館受入点数における購入・寄贈の </vt:lpstr>
      <vt:lpstr>(p.29)見学視察 </vt:lpstr>
      <vt:lpstr>(p.29)地下書庫見学ツアー </vt:lpstr>
      <vt:lpstr>(p.30)開館日数・入館者</vt:lpstr>
      <vt:lpstr>(p.30)利用者登録</vt:lpstr>
      <vt:lpstr>(p.30)有効登録者の内訳</vt:lpstr>
      <vt:lpstr>(p.30)個人貸出・書庫出納冊数</vt:lpstr>
      <vt:lpstr>(p.30)団体貸出  </vt:lpstr>
      <vt:lpstr>(p.30)複写 </vt:lpstr>
      <vt:lpstr>(p.30)政策立案支援サービス</vt:lpstr>
      <vt:lpstr>(p.31)個人レファレンス件数 </vt:lpstr>
      <vt:lpstr>(p.31)予約件数 </vt:lpstr>
      <vt:lpstr>(p.31)ホームページアクセス状況 </vt:lpstr>
      <vt:lpstr>(p.31)「利用者のページ」アクセス数 </vt:lpstr>
      <vt:lpstr>(p.31)データベース利用件数 </vt:lpstr>
      <vt:lpstr>(p.31)無線LAN利用 </vt:lpstr>
      <vt:lpstr>(p.31)ホール・会議室の利用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osaka</cp:lastModifiedBy>
  <dcterms:created xsi:type="dcterms:W3CDTF">2019-07-27T02:34:39Z</dcterms:created>
  <dcterms:modified xsi:type="dcterms:W3CDTF">2021-01-24T02:32:18Z</dcterms:modified>
</cp:coreProperties>
</file>