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R2要覧\要覧2020エクセル\"/>
    </mc:Choice>
  </mc:AlternateContent>
  <bookViews>
    <workbookView xWindow="0" yWindow="0" windowWidth="20490" windowHeight="7680"/>
  </bookViews>
  <sheets>
    <sheet name="(p.3)当初予算" sheetId="2" r:id="rId1"/>
    <sheet name="(p.4)建物面積・床面積内訳" sheetId="3" r:id="rId2"/>
    <sheet name="(p.6)閲覧室等の状況 " sheetId="4" r:id="rId3"/>
    <sheet name="(p.8))購入・寄贈の割合 " sheetId="5" r:id="rId4"/>
    <sheet name="(p.8)図書受入統計 " sheetId="6" r:id="rId5"/>
    <sheet name="(p.8)音響・映像資料所蔵受入統計" sheetId="7" r:id="rId6"/>
    <sheet name="(p.8)図書所蔵統計 " sheetId="8" r:id="rId7"/>
    <sheet name="(p.13)シャトル便による搬送（冊数） " sheetId="9" r:id="rId8"/>
    <sheet name="(p.13)協力貸出(冊数) " sheetId="10" r:id="rId9"/>
    <sheet name="(p.13)自治体別貸出冊数" sheetId="11" r:id="rId10"/>
    <sheet name="(p.13)協力レファレンス（件数）" sheetId="12" r:id="rId11"/>
    <sheet name="(p.13)他館からの資料借受（冊数）" sheetId="13" r:id="rId12"/>
    <sheet name="(p.13)貸出セット  " sheetId="14" r:id="rId13"/>
    <sheet name="(p.14)NDL視覚障害者等D送信  " sheetId="15" r:id="rId14"/>
    <sheet name="(p.14)身体障がい者向け郵送貸出  " sheetId="16" r:id="rId15"/>
    <sheet name="(p.14)対面朗読サービス  " sheetId="17" r:id="rId16"/>
    <sheet name="(p.14)障がい者支援室利用者支援パソコンの利用" sheetId="18" r:id="rId17"/>
    <sheet name="(p.14)録音図書等の貸出  " sheetId="19" r:id="rId18"/>
    <sheet name="(p.15)こども資料室見学・調べ学習などの参加人数 " sheetId="20" r:id="rId19"/>
    <sheet name="(p.15)こども資料室入室者数 " sheetId="21" r:id="rId20"/>
    <sheet name="(p.16)国際児童文学館　Web-OPAC検索回数 " sheetId="22" r:id="rId21"/>
    <sheet name="(p.16)国際児童文学館資料書庫出納冊数 " sheetId="23" r:id="rId22"/>
    <sheet name="(p.16)国際児童文学館入館者数 " sheetId="24" r:id="rId23"/>
    <sheet name="(p.17)国際児童文学館　受入統計" sheetId="25" r:id="rId24"/>
    <sheet name="(p.17)国際児童文学館受入点数における購入・寄贈の " sheetId="26" r:id="rId25"/>
    <sheet name="(p.29)見学視察 " sheetId="27" r:id="rId26"/>
    <sheet name="(p.29)地下書庫見学ツアー " sheetId="28" r:id="rId27"/>
    <sheet name="(p.30)政策立案支援サービス" sheetId="29" r:id="rId28"/>
    <sheet name="(p.30)開館日数・入館者" sheetId="30" r:id="rId29"/>
    <sheet name="(p.30)個人貸出・書庫出納冊数" sheetId="31" r:id="rId30"/>
    <sheet name="(p.30)団体貸出  " sheetId="32" r:id="rId31"/>
    <sheet name="(p.30)複写 " sheetId="33" r:id="rId32"/>
    <sheet name="(p.30)有効登録者の内訳" sheetId="34" r:id="rId33"/>
    <sheet name="(p.30)利用者登録" sheetId="35" r:id="rId34"/>
    <sheet name="(p.31)「利用者のページ」アクセス数 " sheetId="36" r:id="rId35"/>
    <sheet name="(p.31)データベース利用件数 " sheetId="37" r:id="rId36"/>
    <sheet name="(p.31)ホームページアクセス状況 " sheetId="38" r:id="rId37"/>
    <sheet name="(p.31)ホール・会議室の利用" sheetId="39" r:id="rId38"/>
    <sheet name="(p.31)個人レファレンス件数 " sheetId="40" r:id="rId39"/>
    <sheet name="(p.31)無線LAN利用  " sheetId="41" r:id="rId40"/>
    <sheet name="(p.31)予約件数  " sheetId="42" r:id="rId41"/>
    <sheet name="Sheet1" sheetId="1" r:id="rId4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42" l="1"/>
  <c r="M9" i="42"/>
  <c r="L9" i="42"/>
  <c r="K9" i="42"/>
  <c r="J9" i="42"/>
  <c r="I9" i="42"/>
  <c r="H9" i="42"/>
  <c r="G9" i="42"/>
  <c r="F9" i="42"/>
  <c r="E9" i="42"/>
  <c r="D9" i="42"/>
  <c r="C9" i="42"/>
  <c r="O9" i="42" s="1"/>
  <c r="O8" i="42"/>
  <c r="P8" i="42" s="1"/>
  <c r="P7" i="42"/>
  <c r="O7" i="42"/>
  <c r="O6" i="42"/>
  <c r="P6" i="42" s="1"/>
  <c r="P5" i="42"/>
  <c r="O5" i="42"/>
  <c r="M4" i="41" l="1"/>
  <c r="N4" i="41" s="1"/>
  <c r="M9" i="40" l="1"/>
  <c r="L9" i="40"/>
  <c r="K9" i="40"/>
  <c r="J9" i="40"/>
  <c r="I9" i="40"/>
  <c r="H9" i="40"/>
  <c r="G9" i="40"/>
  <c r="F9" i="40"/>
  <c r="E9" i="40"/>
  <c r="D9" i="40"/>
  <c r="C9" i="40"/>
  <c r="B9" i="40"/>
  <c r="N9" i="40" s="1"/>
  <c r="N8" i="40"/>
  <c r="N7" i="40"/>
  <c r="O7" i="40" s="1"/>
  <c r="N6" i="40"/>
  <c r="O6" i="40" s="1"/>
  <c r="N5" i="40"/>
  <c r="O5" i="40" s="1"/>
  <c r="N5" i="37" l="1"/>
  <c r="N4" i="37"/>
  <c r="O4" i="37" s="1"/>
  <c r="N5" i="36" l="1"/>
  <c r="O8" i="35" l="1"/>
  <c r="P8" i="35" s="1"/>
  <c r="N7" i="35"/>
  <c r="M7" i="35"/>
  <c r="L7" i="35"/>
  <c r="K7" i="35"/>
  <c r="J7" i="35"/>
  <c r="I7" i="35"/>
  <c r="H7" i="35"/>
  <c r="G7" i="35"/>
  <c r="F7" i="35"/>
  <c r="E7" i="35"/>
  <c r="D7" i="35"/>
  <c r="C7" i="35"/>
  <c r="O6" i="35"/>
  <c r="P6" i="35" s="1"/>
  <c r="O5" i="35"/>
  <c r="P5" i="35" s="1"/>
  <c r="O7" i="35" l="1"/>
  <c r="P7" i="35" s="1"/>
  <c r="B19" i="34"/>
  <c r="O8" i="33" l="1"/>
  <c r="N7" i="33"/>
  <c r="O7" i="33" s="1"/>
  <c r="O6" i="33"/>
  <c r="N6" i="33"/>
  <c r="N5" i="33"/>
  <c r="O5" i="33" s="1"/>
  <c r="N11" i="31" l="1"/>
  <c r="M11" i="31"/>
  <c r="L11" i="31"/>
  <c r="K11" i="31"/>
  <c r="J11" i="31"/>
  <c r="I11" i="31"/>
  <c r="H11" i="31"/>
  <c r="G11" i="31"/>
  <c r="F11" i="31"/>
  <c r="E11" i="31"/>
  <c r="D11" i="31"/>
  <c r="C11" i="31"/>
  <c r="O10" i="31"/>
  <c r="P9" i="31"/>
  <c r="O9" i="31"/>
  <c r="O11" i="31" s="1"/>
  <c r="P11" i="31" s="1"/>
  <c r="N8" i="31"/>
  <c r="M8" i="31"/>
  <c r="L8" i="31"/>
  <c r="K8" i="31"/>
  <c r="J8" i="31"/>
  <c r="I8" i="31"/>
  <c r="H8" i="31"/>
  <c r="G8" i="31"/>
  <c r="F8" i="31"/>
  <c r="E8" i="31"/>
  <c r="D8" i="31"/>
  <c r="C8" i="31"/>
  <c r="O8" i="31" s="1"/>
  <c r="O7" i="31"/>
  <c r="P7" i="31" s="1"/>
  <c r="O6" i="31"/>
  <c r="P6" i="31" s="1"/>
  <c r="O5" i="31"/>
  <c r="P5" i="31" s="1"/>
  <c r="L8" i="30" l="1"/>
  <c r="M7" i="30"/>
  <c r="M8" i="30" s="1"/>
  <c r="K7" i="30"/>
  <c r="K8" i="30" s="1"/>
  <c r="J7" i="30"/>
  <c r="J8" i="30" s="1"/>
  <c r="I7" i="30"/>
  <c r="I8" i="30" s="1"/>
  <c r="H7" i="30"/>
  <c r="H8" i="30" s="1"/>
  <c r="G7" i="30"/>
  <c r="G8" i="30" s="1"/>
  <c r="F7" i="30"/>
  <c r="F8" i="30" s="1"/>
  <c r="E7" i="30"/>
  <c r="E8" i="30" s="1"/>
  <c r="D7" i="30"/>
  <c r="D8" i="30" s="1"/>
  <c r="C7" i="30"/>
  <c r="C8" i="30" s="1"/>
  <c r="B7" i="30"/>
  <c r="B8" i="30" s="1"/>
  <c r="N6" i="30"/>
  <c r="N5" i="30"/>
  <c r="N7" i="30" s="1"/>
  <c r="N4" i="30"/>
  <c r="B7" i="29" l="1"/>
  <c r="N4" i="24" l="1"/>
  <c r="N4" i="23" l="1"/>
  <c r="N5" i="22" l="1"/>
  <c r="N4" i="22"/>
  <c r="C7" i="20" l="1"/>
  <c r="B7" i="20"/>
  <c r="O10" i="19" l="1"/>
  <c r="O9" i="19"/>
  <c r="O8" i="19"/>
  <c r="O7" i="19"/>
  <c r="O6" i="19"/>
  <c r="O5" i="19"/>
  <c r="N7" i="18" l="1"/>
  <c r="N6" i="18"/>
  <c r="N5" i="18"/>
  <c r="N4" i="18"/>
  <c r="N7" i="17" l="1"/>
  <c r="N6" i="17"/>
  <c r="N5" i="17"/>
  <c r="N5" i="16" l="1"/>
  <c r="N4" i="16"/>
  <c r="N5" i="15" l="1"/>
  <c r="N4" i="15"/>
  <c r="D21" i="8" l="1"/>
  <c r="C21" i="8"/>
  <c r="E19" i="8"/>
  <c r="F19" i="8" s="1"/>
  <c r="E18" i="8"/>
  <c r="F18" i="8" s="1"/>
  <c r="E17" i="8"/>
  <c r="F17" i="8" s="1"/>
  <c r="C17" i="8"/>
  <c r="C15" i="8"/>
  <c r="D14" i="8"/>
  <c r="D15" i="8" s="1"/>
  <c r="C14" i="8"/>
  <c r="E14" i="8" s="1"/>
  <c r="E13" i="8"/>
  <c r="E12" i="8"/>
  <c r="E11" i="8"/>
  <c r="E10" i="8"/>
  <c r="F10" i="8" s="1"/>
  <c r="E9" i="8"/>
  <c r="E8" i="8"/>
  <c r="E7" i="8"/>
  <c r="E6" i="8"/>
  <c r="F6" i="8" s="1"/>
  <c r="E5" i="8"/>
  <c r="E4" i="8"/>
  <c r="F11" i="8" l="1"/>
  <c r="F13" i="8"/>
  <c r="F9" i="8"/>
  <c r="F5" i="8"/>
  <c r="F7" i="8"/>
  <c r="F4" i="8"/>
  <c r="F8" i="8"/>
  <c r="F12" i="8"/>
  <c r="E15" i="8"/>
  <c r="C13" i="7"/>
  <c r="D13" i="7"/>
  <c r="C7" i="6" l="1"/>
  <c r="B7" i="6"/>
  <c r="D6" i="6"/>
  <c r="D5" i="6"/>
  <c r="D7" i="6" s="1"/>
  <c r="C26" i="4" l="1"/>
  <c r="B26" i="4"/>
  <c r="D16" i="4"/>
</calcChain>
</file>

<file path=xl/sharedStrings.xml><?xml version="1.0" encoding="utf-8"?>
<sst xmlns="http://schemas.openxmlformats.org/spreadsheetml/2006/main" count="783" uniqueCount="375">
  <si>
    <t>(p.3）令和２年度当初予算</t>
    <rPh sb="5" eb="7">
      <t>レイワ</t>
    </rPh>
    <phoneticPr fontId="3"/>
  </si>
  <si>
    <t>項目</t>
  </si>
  <si>
    <t>金額</t>
  </si>
  <si>
    <t>資料収集費</t>
  </si>
  <si>
    <t>図書館運営費</t>
  </si>
  <si>
    <t>身体障がい者奉仕活動費</t>
  </si>
  <si>
    <t>電子目録データ(マーク)作成事業費</t>
  </si>
  <si>
    <t>図書館情報システム運営費</t>
  </si>
  <si>
    <t>指定管理者委託料</t>
    <phoneticPr fontId="3"/>
  </si>
  <si>
    <t>図書業務委託料（市場化テスト）</t>
    <phoneticPr fontId="3"/>
  </si>
  <si>
    <t>国際児童文学館運営費</t>
  </si>
  <si>
    <t>中央図書館施設整備改修事業費</t>
  </si>
  <si>
    <t>合計</t>
    <phoneticPr fontId="3"/>
  </si>
  <si>
    <t>(単位：千円)</t>
    <phoneticPr fontId="3"/>
  </si>
  <si>
    <t>(p.4)建物面積・床面積内訳</t>
    <phoneticPr fontId="3"/>
  </si>
  <si>
    <t>敷地面積　　　　</t>
    <phoneticPr fontId="3"/>
  </si>
  <si>
    <t>建築面積　</t>
    <phoneticPr fontId="3"/>
  </si>
  <si>
    <t>床面積　　　　</t>
    <phoneticPr fontId="3"/>
  </si>
  <si>
    <t>閲覧室等　　</t>
    <phoneticPr fontId="3"/>
  </si>
  <si>
    <t>書庫　　</t>
    <phoneticPr fontId="3"/>
  </si>
  <si>
    <t>ホール・会議室</t>
    <phoneticPr fontId="3"/>
  </si>
  <si>
    <t>カフェ</t>
    <phoneticPr fontId="3"/>
  </si>
  <si>
    <t>駐車場　　　　</t>
    <phoneticPr fontId="3"/>
  </si>
  <si>
    <t>事務室等</t>
    <phoneticPr fontId="3"/>
  </si>
  <si>
    <t>計</t>
    <phoneticPr fontId="3"/>
  </si>
  <si>
    <t>(単位：㎡)</t>
    <rPh sb="1" eb="3">
      <t>タンイ</t>
    </rPh>
    <phoneticPr fontId="3"/>
  </si>
  <si>
    <t xml:space="preserve">                                                 </t>
  </si>
  <si>
    <t>(p.6)閲覧室等の状況</t>
    <phoneticPr fontId="3"/>
  </si>
  <si>
    <t>閲覧室</t>
    <rPh sb="0" eb="3">
      <t>エツランシツ</t>
    </rPh>
    <phoneticPr fontId="3"/>
  </si>
  <si>
    <t>室名</t>
    <phoneticPr fontId="3"/>
  </si>
  <si>
    <t>座席数</t>
  </si>
  <si>
    <t>面積(㎡)</t>
  </si>
  <si>
    <t>開架冊数</t>
  </si>
  <si>
    <t>人文系資料室</t>
  </si>
  <si>
    <t>社会・自然系資料室</t>
  </si>
  <si>
    <t>複写カウンター、新聞・住宅地図コーナー</t>
    <rPh sb="0" eb="2">
      <t>フクシャ</t>
    </rPh>
    <rPh sb="8" eb="10">
      <t>シンブン</t>
    </rPh>
    <rPh sb="11" eb="13">
      <t>ジュウタク</t>
    </rPh>
    <rPh sb="13" eb="15">
      <t>チズ</t>
    </rPh>
    <phoneticPr fontId="3"/>
  </si>
  <si>
    <t>研究室</t>
  </si>
  <si>
    <t>10(室)</t>
    <phoneticPr fontId="3"/>
  </si>
  <si>
    <t>-</t>
  </si>
  <si>
    <t>小説読物室</t>
  </si>
  <si>
    <t>こども資料室</t>
  </si>
  <si>
    <t>障がい者支援室</t>
    <rPh sb="0" eb="1">
      <t>ショウ</t>
    </rPh>
    <rPh sb="3" eb="4">
      <t>シャ</t>
    </rPh>
    <rPh sb="4" eb="6">
      <t>シエン</t>
    </rPh>
    <rPh sb="6" eb="7">
      <t>シツ</t>
    </rPh>
    <phoneticPr fontId="3"/>
  </si>
  <si>
    <t>7(室)</t>
    <phoneticPr fontId="3"/>
  </si>
  <si>
    <t>国際児童文学館</t>
  </si>
  <si>
    <t>YA展示コーナー</t>
    <rPh sb="2" eb="4">
      <t>テンジ</t>
    </rPh>
    <phoneticPr fontId="3"/>
  </si>
  <si>
    <t>-</t>
    <phoneticPr fontId="3"/>
  </si>
  <si>
    <t>展示コーナー</t>
    <rPh sb="0" eb="2">
      <t>テンジ</t>
    </rPh>
    <phoneticPr fontId="3"/>
  </si>
  <si>
    <t>その他</t>
  </si>
  <si>
    <t>計</t>
  </si>
  <si>
    <t xml:space="preserve">                          </t>
  </si>
  <si>
    <t>閲覧室以外</t>
    <rPh sb="0" eb="3">
      <t>エツランシツ</t>
    </rPh>
    <rPh sb="3" eb="5">
      <t>イガイ</t>
    </rPh>
    <phoneticPr fontId="3"/>
  </si>
  <si>
    <t>ホール</t>
  </si>
  <si>
    <t>大会議室</t>
  </si>
  <si>
    <t>小会議室</t>
  </si>
  <si>
    <t>中会議室</t>
  </si>
  <si>
    <t>多目的室</t>
    <rPh sb="0" eb="3">
      <t>タモクテキ</t>
    </rPh>
    <rPh sb="3" eb="4">
      <t>シツ</t>
    </rPh>
    <phoneticPr fontId="3"/>
  </si>
  <si>
    <t>食堂</t>
    <rPh sb="0" eb="2">
      <t>ショクドウ</t>
    </rPh>
    <phoneticPr fontId="3"/>
  </si>
  <si>
    <t>(p.8)図書受入点数における購入・寄贈等の割合（令和元年度）</t>
    <rPh sb="9" eb="11">
      <t>テンスウ</t>
    </rPh>
    <rPh sb="15" eb="17">
      <t>コウニュウ</t>
    </rPh>
    <rPh sb="18" eb="20">
      <t>キソウ</t>
    </rPh>
    <rPh sb="20" eb="21">
      <t>ナド</t>
    </rPh>
    <rPh sb="22" eb="24">
      <t>ワリアイ</t>
    </rPh>
    <rPh sb="25" eb="27">
      <t>レイワ</t>
    </rPh>
    <rPh sb="27" eb="28">
      <t>ガン</t>
    </rPh>
    <phoneticPr fontId="3"/>
  </si>
  <si>
    <t>令和2年3月31日現在</t>
    <rPh sb="0" eb="2">
      <t>レイワ</t>
    </rPh>
    <phoneticPr fontId="3"/>
  </si>
  <si>
    <t>購入</t>
    <rPh sb="0" eb="2">
      <t>コウニュウ</t>
    </rPh>
    <phoneticPr fontId="3"/>
  </si>
  <si>
    <t>寄贈</t>
    <rPh sb="0" eb="2">
      <t>キソウ</t>
    </rPh>
    <phoneticPr fontId="3"/>
  </si>
  <si>
    <t>※その他</t>
    <rPh sb="3" eb="4">
      <t>タ</t>
    </rPh>
    <phoneticPr fontId="3"/>
  </si>
  <si>
    <t>※その他：登録換、分類換、合本雑誌等</t>
    <rPh sb="3" eb="4">
      <t>タ</t>
    </rPh>
    <rPh sb="5" eb="8">
      <t>トウロクガエ</t>
    </rPh>
    <rPh sb="9" eb="12">
      <t>ブンルイガエ</t>
    </rPh>
    <rPh sb="13" eb="15">
      <t>ガッポン</t>
    </rPh>
    <rPh sb="15" eb="17">
      <t>ザッシ</t>
    </rPh>
    <rPh sb="17" eb="18">
      <t>ナド</t>
    </rPh>
    <phoneticPr fontId="3"/>
  </si>
  <si>
    <t>(p.8)図書受入統計（令和元年度）</t>
    <rPh sb="12" eb="14">
      <t>レイワ</t>
    </rPh>
    <rPh sb="14" eb="15">
      <t>ガン</t>
    </rPh>
    <phoneticPr fontId="3"/>
  </si>
  <si>
    <t>和書(冊)</t>
    <phoneticPr fontId="3"/>
  </si>
  <si>
    <t>洋書(冊)</t>
    <phoneticPr fontId="3"/>
  </si>
  <si>
    <t>計(冊)</t>
    <phoneticPr fontId="3"/>
  </si>
  <si>
    <t>一般書</t>
  </si>
  <si>
    <t>児童書</t>
  </si>
  <si>
    <t>合計</t>
  </si>
  <si>
    <t>マイクロフィッシュ</t>
    <phoneticPr fontId="3"/>
  </si>
  <si>
    <t>マイクロフィルム</t>
    <phoneticPr fontId="3"/>
  </si>
  <si>
    <t>マイクロ資料</t>
    <phoneticPr fontId="3"/>
  </si>
  <si>
    <t>DVD-ROM</t>
  </si>
  <si>
    <t>CD-ROM</t>
  </si>
  <si>
    <t>フロッピーディスク</t>
    <phoneticPr fontId="3"/>
  </si>
  <si>
    <t>電子媒体</t>
    <phoneticPr fontId="3"/>
  </si>
  <si>
    <t>CD</t>
  </si>
  <si>
    <t>カセットテープ</t>
    <phoneticPr fontId="3"/>
  </si>
  <si>
    <t>音響</t>
  </si>
  <si>
    <t>DVD</t>
  </si>
  <si>
    <t>ビデオテープ</t>
    <phoneticPr fontId="3"/>
  </si>
  <si>
    <t>映像</t>
  </si>
  <si>
    <t>所蔵点数</t>
  </si>
  <si>
    <t>令和元年度
受入点数</t>
    <rPh sb="0" eb="2">
      <t>レイワ</t>
    </rPh>
    <rPh sb="2" eb="4">
      <t>ガンネン</t>
    </rPh>
    <rPh sb="4" eb="5">
      <t>ド</t>
    </rPh>
    <phoneticPr fontId="3"/>
  </si>
  <si>
    <t>(p.8)音響・映像資料等</t>
    <phoneticPr fontId="3"/>
  </si>
  <si>
    <t>(p.8)図書所蔵統計</t>
    <rPh sb="7" eb="9">
      <t>ショゾウ</t>
    </rPh>
    <rPh sb="9" eb="11">
      <t>トウケイ</t>
    </rPh>
    <phoneticPr fontId="3"/>
  </si>
  <si>
    <t>令和2年3月31日現在</t>
    <phoneticPr fontId="3"/>
  </si>
  <si>
    <t>　　　　　　　　　　　　区分
分類(NDC）</t>
    <phoneticPr fontId="3"/>
  </si>
  <si>
    <t>構成比(％)</t>
    <phoneticPr fontId="3"/>
  </si>
  <si>
    <t>一般書</t>
    <phoneticPr fontId="3"/>
  </si>
  <si>
    <t>0　総記</t>
  </si>
  <si>
    <t>1　哲学</t>
  </si>
  <si>
    <t>2　歴史</t>
  </si>
  <si>
    <t>3　社会科学</t>
    <phoneticPr fontId="3"/>
  </si>
  <si>
    <t>4　自然科学</t>
  </si>
  <si>
    <t>5　工学</t>
  </si>
  <si>
    <t>6　産業</t>
  </si>
  <si>
    <t>7　芸術</t>
  </si>
  <si>
    <t>8　語学</t>
  </si>
  <si>
    <t>9　文学</t>
  </si>
  <si>
    <t>分類小計</t>
  </si>
  <si>
    <t>旧分類の雑誌</t>
  </si>
  <si>
    <t>一般書小計</t>
  </si>
  <si>
    <t>児童書</t>
    <phoneticPr fontId="3"/>
  </si>
  <si>
    <t>よみもの</t>
  </si>
  <si>
    <t>絵本</t>
  </si>
  <si>
    <t>紙芝居</t>
  </si>
  <si>
    <t>児童書小計</t>
  </si>
  <si>
    <t>一般書・児童書計</t>
  </si>
  <si>
    <t>和装書等</t>
    <phoneticPr fontId="3"/>
  </si>
  <si>
    <t>約700</t>
  </si>
  <si>
    <t>(p.13)シャトル便による搬送（冊数）</t>
    <phoneticPr fontId="3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</si>
  <si>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</si>
  <si>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</si>
  <si>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</si>
  <si>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</si>
  <si>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</si>
  <si>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</si>
  <si>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</si>
  <si>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</si>
  <si>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</si>
  <si>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</si>
  <si>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</si>
  <si>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</si>
  <si>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 計</t>
  </si>
  <si>
    <t>中央→中之島</t>
  </si>
  <si>
    <t>中之島→中央</t>
  </si>
  <si>
    <t>(p.13)協力貸出（冊数）</t>
    <phoneticPr fontId="3"/>
  </si>
  <si>
    <t>協力貸出</t>
  </si>
  <si>
    <t>市町村読書会</t>
  </si>
  <si>
    <t>高等学校図書館</t>
  </si>
  <si>
    <t>府域公共図書館以外</t>
  </si>
  <si>
    <t>(p.13)自治体別貸出冊数</t>
    <phoneticPr fontId="3"/>
  </si>
  <si>
    <t>自治体名</t>
  </si>
  <si>
    <t>貸出冊数</t>
  </si>
  <si>
    <t>人口比</t>
  </si>
  <si>
    <t>能勢町</t>
  </si>
  <si>
    <t>豊能町</t>
  </si>
  <si>
    <t>箕面市</t>
  </si>
  <si>
    <t>池田市</t>
  </si>
  <si>
    <t>豊中市</t>
  </si>
  <si>
    <t>島本町</t>
  </si>
  <si>
    <t>高槻市</t>
  </si>
  <si>
    <t>茨木市</t>
  </si>
  <si>
    <t>摂津市</t>
  </si>
  <si>
    <t>吹田市</t>
  </si>
  <si>
    <t>枚方市</t>
  </si>
  <si>
    <t>交野市</t>
  </si>
  <si>
    <t>寝屋川市</t>
  </si>
  <si>
    <t>守口市※</t>
    <phoneticPr fontId="3"/>
  </si>
  <si>
    <t>門真市</t>
  </si>
  <si>
    <t>四條畷市</t>
  </si>
  <si>
    <t>大東市</t>
  </si>
  <si>
    <t>東大阪市</t>
  </si>
  <si>
    <t>八尾市</t>
  </si>
  <si>
    <t>柏原市</t>
  </si>
  <si>
    <t>大阪市</t>
  </si>
  <si>
    <t>藤井寺市</t>
  </si>
  <si>
    <t>松原市</t>
  </si>
  <si>
    <t>羽曳野市</t>
  </si>
  <si>
    <t>大阪狭山市</t>
  </si>
  <si>
    <t>富田林市</t>
  </si>
  <si>
    <t>河内長野市</t>
  </si>
  <si>
    <t>太子町</t>
  </si>
  <si>
    <t>河南町</t>
  </si>
  <si>
    <t>千早赤阪村</t>
  </si>
  <si>
    <t>堺市</t>
  </si>
  <si>
    <t>高石市</t>
  </si>
  <si>
    <t>泉大津市</t>
  </si>
  <si>
    <t>忠岡町</t>
  </si>
  <si>
    <t>和泉市</t>
  </si>
  <si>
    <t>岸和田市</t>
  </si>
  <si>
    <t>貝塚市</t>
  </si>
  <si>
    <t>熊取町</t>
  </si>
  <si>
    <t>泉佐野市</t>
  </si>
  <si>
    <t>田尻町</t>
  </si>
  <si>
    <t>泉南市</t>
  </si>
  <si>
    <t>阪南市</t>
  </si>
  <si>
    <t>岬町</t>
  </si>
  <si>
    <t>計</t>
    <rPh sb="0" eb="1">
      <t>ケイ</t>
    </rPh>
    <phoneticPr fontId="3"/>
  </si>
  <si>
    <t>＊ 人口比とは、人口千人当たりの貸出冊数</t>
  </si>
  <si>
    <t>(「大阪府毎月推計人口 令和元年10月1日現在」による）</t>
    <rPh sb="5" eb="7">
      <t>マイツキ</t>
    </rPh>
    <rPh sb="12" eb="14">
      <t>レイワ</t>
    </rPh>
    <rPh sb="14" eb="15">
      <t>ガン</t>
    </rPh>
    <rPh sb="20" eb="21">
      <t>ヒ</t>
    </rPh>
    <phoneticPr fontId="3"/>
  </si>
  <si>
    <t>※守口市は、図書館化に向けた改修工事のため、令和元年度中休館</t>
    <rPh sb="1" eb="4">
      <t>モリグチシ</t>
    </rPh>
    <rPh sb="6" eb="9">
      <t>トショカン</t>
    </rPh>
    <rPh sb="9" eb="10">
      <t>カ</t>
    </rPh>
    <rPh sb="11" eb="12">
      <t>ム</t>
    </rPh>
    <rPh sb="14" eb="16">
      <t>カイシュウ</t>
    </rPh>
    <rPh sb="16" eb="18">
      <t>コウジ</t>
    </rPh>
    <rPh sb="22" eb="24">
      <t>レイワ</t>
    </rPh>
    <rPh sb="24" eb="26">
      <t>ガンネン</t>
    </rPh>
    <rPh sb="26" eb="27">
      <t>ド</t>
    </rPh>
    <rPh sb="27" eb="28">
      <t>チュウ</t>
    </rPh>
    <rPh sb="28" eb="30">
      <t>キュウカン</t>
    </rPh>
    <phoneticPr fontId="3"/>
  </si>
  <si>
    <t>(p.13)他館からのレファレンス（件数）</t>
    <rPh sb="6" eb="8">
      <t>タカン</t>
    </rPh>
    <phoneticPr fontId="3"/>
  </si>
  <si>
    <t>府域</t>
  </si>
  <si>
    <t>WEB</t>
  </si>
  <si>
    <t>公共図書館</t>
  </si>
  <si>
    <t>FAX</t>
  </si>
  <si>
    <t>(p.13)他館からの資料借受（冊数）</t>
    <phoneticPr fontId="3"/>
  </si>
  <si>
    <t>冊数</t>
  </si>
  <si>
    <t>(p.13)貸出セット</t>
    <rPh sb="6" eb="8">
      <t>カシダシ</t>
    </rPh>
    <phoneticPr fontId="3"/>
  </si>
  <si>
    <t>貸出団体数(延べ)</t>
    <phoneticPr fontId="3"/>
  </si>
  <si>
    <t>貸出セット数計</t>
    <phoneticPr fontId="3"/>
  </si>
  <si>
    <r>
      <t>貸出冊数計</t>
    </r>
    <r>
      <rPr>
        <sz val="10.5"/>
        <color rgb="FF000000"/>
        <rFont val="Century"/>
        <family val="1"/>
      </rPr>
      <t/>
    </r>
    <phoneticPr fontId="3"/>
  </si>
  <si>
    <t>特別貸出用図書セット　　</t>
    <phoneticPr fontId="3"/>
  </si>
  <si>
    <t>アジア絵本貸出セット　　</t>
    <phoneticPr fontId="3"/>
  </si>
  <si>
    <t>展示用セット　　　　　　</t>
    <phoneticPr fontId="3"/>
  </si>
  <si>
    <t>(p.14)国立国会図書館視覚障害者等用データ送信サービスへのデータ提供及び利用状況</t>
    <phoneticPr fontId="3"/>
  </si>
  <si>
    <t>データ提供数（追加）</t>
    <phoneticPr fontId="3"/>
  </si>
  <si>
    <t>当館提供コンテンツの利用状況</t>
    <rPh sb="2" eb="4">
      <t>テイキョウ</t>
    </rPh>
    <phoneticPr fontId="3"/>
  </si>
  <si>
    <t>＊ 数値は国立国会図書館からの提供データによる。平成26年1月24日よりサービス参加。令和2年3月末時点でのデータ提供総数は466件</t>
    <rPh sb="24" eb="26">
      <t>ヘイセイ</t>
    </rPh>
    <rPh sb="28" eb="29">
      <t>ネン</t>
    </rPh>
    <rPh sb="30" eb="31">
      <t>ガツ</t>
    </rPh>
    <rPh sb="33" eb="34">
      <t>ニチ</t>
    </rPh>
    <rPh sb="40" eb="42">
      <t>サンカ</t>
    </rPh>
    <rPh sb="43" eb="45">
      <t>レイワ</t>
    </rPh>
    <rPh sb="46" eb="47">
      <t>ネン</t>
    </rPh>
    <rPh sb="48" eb="50">
      <t>ガツマツ</t>
    </rPh>
    <rPh sb="50" eb="52">
      <t>ジテン</t>
    </rPh>
    <rPh sb="57" eb="59">
      <t>テイキョウ</t>
    </rPh>
    <rPh sb="59" eb="61">
      <t>ソウスウ</t>
    </rPh>
    <rPh sb="65" eb="66">
      <t>ケン</t>
    </rPh>
    <phoneticPr fontId="3"/>
  </si>
  <si>
    <t>(p.14)身体障がい者向け郵送貸出</t>
    <phoneticPr fontId="3"/>
  </si>
  <si>
    <t>郵送貸出件数</t>
    <phoneticPr fontId="3"/>
  </si>
  <si>
    <t>郵送貸出冊数</t>
  </si>
  <si>
    <r>
      <t xml:space="preserve">(p.14)対面朗読サービス </t>
    </r>
    <r>
      <rPr>
        <b/>
        <sz val="12"/>
        <rFont val="游ゴシック Light"/>
        <family val="3"/>
        <charset val="128"/>
        <scheme val="major"/>
      </rPr>
      <t>(プライベート録音含む）</t>
    </r>
    <rPh sb="22" eb="24">
      <t>ロクオン</t>
    </rPh>
    <rPh sb="24" eb="25">
      <t>フク</t>
    </rPh>
    <phoneticPr fontId="3"/>
  </si>
  <si>
    <t>※新型コロナウィルス感染拡大防止のため、3月は1日（日曜日）のみ開館。3日（火曜日）から臨時休館（～5月15日まで）</t>
    <rPh sb="1" eb="3">
      <t>シンガタ</t>
    </rPh>
    <rPh sb="10" eb="12">
      <t>カンセン</t>
    </rPh>
    <rPh sb="12" eb="16">
      <t>カクダイボウシ</t>
    </rPh>
    <rPh sb="21" eb="22">
      <t>ガツ</t>
    </rPh>
    <rPh sb="24" eb="25">
      <t>ニチ</t>
    </rPh>
    <rPh sb="26" eb="29">
      <t>ニチヨウビ</t>
    </rPh>
    <rPh sb="32" eb="34">
      <t>カイカン</t>
    </rPh>
    <rPh sb="36" eb="37">
      <t>ニチ</t>
    </rPh>
    <rPh sb="38" eb="41">
      <t>カヨウビ</t>
    </rPh>
    <rPh sb="44" eb="48">
      <t>リンジキュウカン</t>
    </rPh>
    <rPh sb="51" eb="52">
      <t>ガツ</t>
    </rPh>
    <rPh sb="54" eb="55">
      <t>ニチ</t>
    </rPh>
    <phoneticPr fontId="3"/>
  </si>
  <si>
    <t>延べ利用者数</t>
  </si>
  <si>
    <t>朗読実施時間数</t>
  </si>
  <si>
    <t>朗読実施回数</t>
  </si>
  <si>
    <t>(p.14)利用者支援パソコンの利用</t>
    <phoneticPr fontId="3"/>
  </si>
  <si>
    <t>指導時間数</t>
  </si>
  <si>
    <t>利用時間数</t>
  </si>
  <si>
    <t>合計時間数</t>
  </si>
  <si>
    <t>(p.14)録音図書等の貸出</t>
    <phoneticPr fontId="3"/>
  </si>
  <si>
    <t>※ 協力貸出とは機関・団体等への貸出</t>
    <phoneticPr fontId="3"/>
  </si>
  <si>
    <t>個人貸出</t>
  </si>
  <si>
    <t>タイトル数</t>
  </si>
  <si>
    <t>巻数</t>
  </si>
  <si>
    <t>借受貸出</t>
  </si>
  <si>
    <t>(p.15)こども資料室見学・調べ学習などの参加人数</t>
    <phoneticPr fontId="3"/>
  </si>
  <si>
    <t>件数</t>
  </si>
  <si>
    <t>人数</t>
  </si>
  <si>
    <t>保育所</t>
  </si>
  <si>
    <t>幼稚園</t>
  </si>
  <si>
    <t>小学校</t>
  </si>
  <si>
    <t>(p.15)こども資料室入室者数</t>
    <phoneticPr fontId="3"/>
  </si>
  <si>
    <t>※蔵書点検により、5月は4日間の閉室期間あり。新型コロナウィルス感染拡大防止のため、3月は1日（日曜日）のみ開館。
　3日（火曜日）から臨時休館（～5月15日まで）</t>
    <rPh sb="1" eb="3">
      <t>ゾウショ</t>
    </rPh>
    <rPh sb="3" eb="5">
      <t>テンケン</t>
    </rPh>
    <rPh sb="10" eb="11">
      <t>ガツ</t>
    </rPh>
    <rPh sb="13" eb="15">
      <t>ニチカン</t>
    </rPh>
    <rPh sb="16" eb="18">
      <t>ヘイシツ</t>
    </rPh>
    <rPh sb="18" eb="20">
      <t>キカン</t>
    </rPh>
    <phoneticPr fontId="3"/>
  </si>
  <si>
    <t>入室者数</t>
  </si>
  <si>
    <t>一日平均</t>
  </si>
  <si>
    <t>(p.16)国際児童文学館　Web-OPAC検索回数</t>
    <phoneticPr fontId="3"/>
  </si>
  <si>
    <t>携帯</t>
  </si>
  <si>
    <t>※1月26・27日は法定点検、その他保守による利用不可の時間あり</t>
    <rPh sb="2" eb="3">
      <t>ガツ</t>
    </rPh>
    <rPh sb="8" eb="9">
      <t>ニチ</t>
    </rPh>
    <rPh sb="10" eb="12">
      <t>ホウテイ</t>
    </rPh>
    <rPh sb="12" eb="14">
      <t>テンケン</t>
    </rPh>
    <rPh sb="17" eb="18">
      <t>ホカ</t>
    </rPh>
    <rPh sb="18" eb="20">
      <t>ホシュ</t>
    </rPh>
    <phoneticPr fontId="3"/>
  </si>
  <si>
    <t>(p.16)国際児童文学館資料書庫出納冊数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シリョウ</t>
    </rPh>
    <phoneticPr fontId="3"/>
  </si>
  <si>
    <t>一日平均</t>
    <phoneticPr fontId="3"/>
  </si>
  <si>
    <t>(p.16)国際児童文学館入館者数</t>
    <rPh sb="6" eb="8">
      <t>コクサイ</t>
    </rPh>
    <rPh sb="8" eb="10">
      <t>ジドウ</t>
    </rPh>
    <rPh sb="10" eb="12">
      <t>ブンガク</t>
    </rPh>
    <rPh sb="12" eb="13">
      <t>カン</t>
    </rPh>
    <phoneticPr fontId="3"/>
  </si>
  <si>
    <t>入館者数</t>
  </si>
  <si>
    <t>※　蔵書点検により、6月は3日間の閉室期間あり。新型コロナウィルス感染拡大防止のため、3月は1日（日曜日）のみ開館。
　　3日（火曜日）から臨時休館（～5月15日まで）</t>
    <rPh sb="24" eb="26">
      <t>シンガタ</t>
    </rPh>
    <rPh sb="33" eb="39">
      <t>カンセンカクダイボウシ</t>
    </rPh>
    <rPh sb="44" eb="45">
      <t>ガツ</t>
    </rPh>
    <rPh sb="47" eb="48">
      <t>ニチ</t>
    </rPh>
    <rPh sb="49" eb="52">
      <t>ニチヨウビ</t>
    </rPh>
    <rPh sb="55" eb="57">
      <t>カイカン</t>
    </rPh>
    <rPh sb="62" eb="63">
      <t>ニチ</t>
    </rPh>
    <rPh sb="64" eb="67">
      <t>カヨウビ</t>
    </rPh>
    <rPh sb="70" eb="74">
      <t>リンジキュウカン</t>
    </rPh>
    <rPh sb="77" eb="78">
      <t>ガツ</t>
    </rPh>
    <rPh sb="80" eb="81">
      <t>ニチ</t>
    </rPh>
    <phoneticPr fontId="3"/>
  </si>
  <si>
    <t>(p.17)国際児童文学館　令和元年度受入統計</t>
    <rPh sb="14" eb="16">
      <t>レイワ</t>
    </rPh>
    <rPh sb="16" eb="18">
      <t>ガンネン</t>
    </rPh>
    <phoneticPr fontId="3"/>
  </si>
  <si>
    <t>令和元年度
受入点数</t>
    <rPh sb="0" eb="2">
      <t>レイワ</t>
    </rPh>
    <rPh sb="2" eb="3">
      <t>ガン</t>
    </rPh>
    <phoneticPr fontId="3"/>
  </si>
  <si>
    <t>移転開館後
累積点数</t>
    <rPh sb="0" eb="2">
      <t>イテン</t>
    </rPh>
    <rPh sb="2" eb="4">
      <t>カイカン</t>
    </rPh>
    <rPh sb="4" eb="5">
      <t>ゴ</t>
    </rPh>
    <rPh sb="6" eb="8">
      <t>ルイセキ</t>
    </rPh>
    <rPh sb="8" eb="10">
      <t>テンスウ</t>
    </rPh>
    <phoneticPr fontId="3"/>
  </si>
  <si>
    <t>図書</t>
  </si>
  <si>
    <t>日本語</t>
  </si>
  <si>
    <t>児童</t>
  </si>
  <si>
    <t>マンガ</t>
  </si>
  <si>
    <t>一般</t>
  </si>
  <si>
    <t>外国語</t>
  </si>
  <si>
    <t>定期刊行物</t>
    <rPh sb="0" eb="2">
      <t>テイキ</t>
    </rPh>
    <rPh sb="2" eb="5">
      <t>カンコウブツ</t>
    </rPh>
    <phoneticPr fontId="3"/>
  </si>
  <si>
    <t>ＡＶ資料</t>
  </si>
  <si>
    <t>総計</t>
  </si>
  <si>
    <t xml:space="preserve">その他ポスター・チラシ等（登録外）     </t>
  </si>
  <si>
    <t>※別途、移行資料約70万点。うち、移管手続き終了は177,339点</t>
    <rPh sb="1" eb="3">
      <t>ベット</t>
    </rPh>
    <rPh sb="4" eb="6">
      <t>イコウ</t>
    </rPh>
    <rPh sb="6" eb="8">
      <t>シリョウ</t>
    </rPh>
    <rPh sb="8" eb="9">
      <t>ヤク</t>
    </rPh>
    <rPh sb="11" eb="13">
      <t>マンテン</t>
    </rPh>
    <rPh sb="17" eb="19">
      <t>イカン</t>
    </rPh>
    <rPh sb="19" eb="21">
      <t>テツヅ</t>
    </rPh>
    <rPh sb="22" eb="24">
      <t>シュウリョウ</t>
    </rPh>
    <rPh sb="32" eb="33">
      <t>テン</t>
    </rPh>
    <phoneticPr fontId="3"/>
  </si>
  <si>
    <t>(p.17)国際児童文学館令和元年度受入点数における購入・寄贈の割合</t>
    <rPh sb="6" eb="8">
      <t>コクサイ</t>
    </rPh>
    <rPh sb="8" eb="10">
      <t>ジドウ</t>
    </rPh>
    <rPh sb="10" eb="12">
      <t>ブンガク</t>
    </rPh>
    <rPh sb="12" eb="13">
      <t>カン</t>
    </rPh>
    <rPh sb="13" eb="15">
      <t>レイワ</t>
    </rPh>
    <rPh sb="15" eb="16">
      <t>ガン</t>
    </rPh>
    <rPh sb="16" eb="17">
      <t>ネン</t>
    </rPh>
    <rPh sb="17" eb="18">
      <t>ド</t>
    </rPh>
    <rPh sb="18" eb="20">
      <t>ウケイレ</t>
    </rPh>
    <rPh sb="20" eb="22">
      <t>テンスウ</t>
    </rPh>
    <rPh sb="26" eb="28">
      <t>コウニュウ</t>
    </rPh>
    <rPh sb="29" eb="31">
      <t>キソウ</t>
    </rPh>
    <rPh sb="32" eb="34">
      <t>ワリアイ</t>
    </rPh>
    <phoneticPr fontId="3"/>
  </si>
  <si>
    <t>点数</t>
    <rPh sb="0" eb="2">
      <t>テンスウ</t>
    </rPh>
    <phoneticPr fontId="3"/>
  </si>
  <si>
    <t>％</t>
    <phoneticPr fontId="3"/>
  </si>
  <si>
    <t>購入</t>
  </si>
  <si>
    <t xml:space="preserve"> 6,401点</t>
    <phoneticPr fontId="3"/>
  </si>
  <si>
    <t>寄贈</t>
  </si>
  <si>
    <t>5,626点</t>
    <rPh sb="5" eb="6">
      <t>テン</t>
    </rPh>
    <phoneticPr fontId="3"/>
  </si>
  <si>
    <t>12,027点</t>
    <phoneticPr fontId="3"/>
  </si>
  <si>
    <t>(p.29)見学視察</t>
    <phoneticPr fontId="3"/>
  </si>
  <si>
    <t>国内</t>
  </si>
  <si>
    <t>海外</t>
  </si>
  <si>
    <t>件数</t>
    <rPh sb="0" eb="2">
      <t>ケンスウ</t>
    </rPh>
    <phoneticPr fontId="3"/>
  </si>
  <si>
    <t>人数</t>
    <rPh sb="0" eb="2">
      <t>ニンズウ</t>
    </rPh>
    <phoneticPr fontId="3"/>
  </si>
  <si>
    <t>図書館関係</t>
  </si>
  <si>
    <t>行政機関</t>
  </si>
  <si>
    <t>学校生徒</t>
  </si>
  <si>
    <t>(p.29)地下書庫見学ツアー</t>
    <phoneticPr fontId="3"/>
  </si>
  <si>
    <t xml:space="preserve"> </t>
  </si>
  <si>
    <t>参加人数</t>
  </si>
  <si>
    <t>※</t>
    <phoneticPr fontId="3"/>
  </si>
  <si>
    <t>開催日</t>
    <rPh sb="0" eb="3">
      <t>カイサイビ</t>
    </rPh>
    <phoneticPr fontId="3"/>
  </si>
  <si>
    <t>イベント名</t>
    <rPh sb="4" eb="5">
      <t>メイ</t>
    </rPh>
    <phoneticPr fontId="3"/>
  </si>
  <si>
    <t>参加
人数</t>
    <rPh sb="0" eb="2">
      <t>サンカ</t>
    </rPh>
    <rPh sb="3" eb="5">
      <t>ニンズウ</t>
    </rPh>
    <phoneticPr fontId="3"/>
  </si>
  <si>
    <t>書庫探検ツアー
（秋だから...図書館へ行こう！）</t>
    <rPh sb="9" eb="10">
      <t>アキ</t>
    </rPh>
    <phoneticPr fontId="3"/>
  </si>
  <si>
    <t>※新型コロナウイルス感染拡大防止のため中止</t>
    <rPh sb="1" eb="3">
      <t>シンガタ</t>
    </rPh>
    <rPh sb="10" eb="16">
      <t>カンセンカクダイボウシ</t>
    </rPh>
    <rPh sb="19" eb="21">
      <t>チュウシ</t>
    </rPh>
    <phoneticPr fontId="3"/>
  </si>
  <si>
    <t>(p.30)政策立案支援サービス</t>
    <phoneticPr fontId="3"/>
  </si>
  <si>
    <t>サービス種別</t>
    <rPh sb="4" eb="6">
      <t>シュベツ</t>
    </rPh>
    <phoneticPr fontId="3"/>
  </si>
  <si>
    <t>レファレンス</t>
  </si>
  <si>
    <t>貸出</t>
  </si>
  <si>
    <t>複写</t>
  </si>
  <si>
    <t>全申込件数</t>
  </si>
  <si>
    <t>新規貸出登録グループ数</t>
    <phoneticPr fontId="3"/>
  </si>
  <si>
    <t>(p.30)開館日数・入館者</t>
    <phoneticPr fontId="3"/>
  </si>
  <si>
    <t>開館日数</t>
  </si>
  <si>
    <t>入館者数
(中央図書館)</t>
    <rPh sb="6" eb="8">
      <t>チュウオウ</t>
    </rPh>
    <rPh sb="8" eb="11">
      <t>トショカン</t>
    </rPh>
    <phoneticPr fontId="3"/>
  </si>
  <si>
    <t>入館者数
(児童文学館)</t>
    <rPh sb="6" eb="8">
      <t>ジドウ</t>
    </rPh>
    <rPh sb="8" eb="10">
      <t>ブンガク</t>
    </rPh>
    <rPh sb="10" eb="11">
      <t>カン</t>
    </rPh>
    <phoneticPr fontId="3"/>
  </si>
  <si>
    <t>入館者数
(両館合計)</t>
    <rPh sb="6" eb="8">
      <t>リョウカン</t>
    </rPh>
    <rPh sb="8" eb="10">
      <t>ゴウケイ</t>
    </rPh>
    <phoneticPr fontId="3"/>
  </si>
  <si>
    <t>一日平均</t>
    <rPh sb="0" eb="2">
      <t>イチニチ</t>
    </rPh>
    <rPh sb="2" eb="4">
      <t>ヘイキン</t>
    </rPh>
    <phoneticPr fontId="3"/>
  </si>
  <si>
    <t>(p.30)個人貸出・書庫出納冊数　</t>
    <phoneticPr fontId="3"/>
  </si>
  <si>
    <t>※ 児童は小学生以下</t>
    <phoneticPr fontId="3"/>
  </si>
  <si>
    <t>書庫出納
(中央図書館)</t>
    <rPh sb="6" eb="8">
      <t>チュウオウ</t>
    </rPh>
    <rPh sb="8" eb="11">
      <t>トショカン</t>
    </rPh>
    <phoneticPr fontId="3"/>
  </si>
  <si>
    <t>書庫出納
(児童文学館)</t>
    <rPh sb="6" eb="8">
      <t>ジドウ</t>
    </rPh>
    <rPh sb="8" eb="10">
      <t>ブンガク</t>
    </rPh>
    <rPh sb="10" eb="11">
      <t>カン</t>
    </rPh>
    <phoneticPr fontId="3"/>
  </si>
  <si>
    <t>書庫出納
（両館合計）</t>
    <rPh sb="6" eb="8">
      <t>リョウカン</t>
    </rPh>
    <rPh sb="8" eb="10">
      <t>ゴウケイ</t>
    </rPh>
    <phoneticPr fontId="3"/>
  </si>
  <si>
    <t>(p.30)団体貸出</t>
    <phoneticPr fontId="3"/>
  </si>
  <si>
    <t>※ 協力貸出、高等学校図書館、府域市町村読書会への貸出、府外図書館等への貸出の合計</t>
    <phoneticPr fontId="3"/>
  </si>
  <si>
    <r>
      <t>(p.30)複写</t>
    </r>
    <r>
      <rPr>
        <sz val="8.5"/>
        <color rgb="FF000000"/>
        <rFont val="ＭＳ 明朝"/>
        <family val="1"/>
        <charset val="128"/>
      </rPr>
      <t/>
    </r>
    <phoneticPr fontId="3"/>
  </si>
  <si>
    <t>※ 総枚数は，館内複写の枚数と郵送・WEB申込枚数の総計</t>
    <phoneticPr fontId="3"/>
  </si>
  <si>
    <t>郵送申込件数</t>
  </si>
  <si>
    <t>WEB申込件数</t>
    <phoneticPr fontId="3"/>
  </si>
  <si>
    <t>総枚数</t>
  </si>
  <si>
    <t>内児文館枚数</t>
  </si>
  <si>
    <r>
      <t>(p.30)</t>
    </r>
    <r>
      <rPr>
        <b/>
        <sz val="14"/>
        <color rgb="FF000000"/>
        <rFont val="游ゴシック Light"/>
        <family val="3"/>
        <charset val="128"/>
        <scheme val="major"/>
      </rPr>
      <t>有効登録者の内訳</t>
    </r>
    <phoneticPr fontId="3"/>
  </si>
  <si>
    <t>※ 中之島図書館と共通データ</t>
  </si>
  <si>
    <t>（年齢別）</t>
  </si>
  <si>
    <t>登録者数</t>
  </si>
  <si>
    <t>6歳以下</t>
    <rPh sb="1" eb="2">
      <t>サイ</t>
    </rPh>
    <phoneticPr fontId="3"/>
  </si>
  <si>
    <t>7～9歳</t>
    <phoneticPr fontId="3"/>
  </si>
  <si>
    <t>10～12歳</t>
    <phoneticPr fontId="3"/>
  </si>
  <si>
    <t>13～15歳</t>
    <phoneticPr fontId="3"/>
  </si>
  <si>
    <t>16～18歳</t>
    <phoneticPr fontId="3"/>
  </si>
  <si>
    <t>19～22歳</t>
    <phoneticPr fontId="3"/>
  </si>
  <si>
    <t>23～29歳</t>
    <phoneticPr fontId="3"/>
  </si>
  <si>
    <t>30～39歳</t>
    <phoneticPr fontId="3"/>
  </si>
  <si>
    <t>40～49歳</t>
    <phoneticPr fontId="3"/>
  </si>
  <si>
    <t>50～59歳</t>
    <phoneticPr fontId="3"/>
  </si>
  <si>
    <t>60～69歳</t>
    <phoneticPr fontId="3"/>
  </si>
  <si>
    <t>70歳以上</t>
    <phoneticPr fontId="3"/>
  </si>
  <si>
    <t>（地域別）</t>
  </si>
  <si>
    <t>地域</t>
  </si>
  <si>
    <t>豊能</t>
  </si>
  <si>
    <t>三島</t>
  </si>
  <si>
    <t>北河内</t>
  </si>
  <si>
    <t>中河内</t>
  </si>
  <si>
    <t>東大阪</t>
  </si>
  <si>
    <t>南河内</t>
  </si>
  <si>
    <t>泉北</t>
  </si>
  <si>
    <t>泉南</t>
  </si>
  <si>
    <t>京都府</t>
  </si>
  <si>
    <t>兵庫県</t>
  </si>
  <si>
    <t>奈良県</t>
  </si>
  <si>
    <t>和歌山県</t>
  </si>
  <si>
    <t>滋賀県</t>
  </si>
  <si>
    <t>(p.30)利用者登録　</t>
    <phoneticPr fontId="3"/>
  </si>
  <si>
    <t>新規</t>
  </si>
  <si>
    <t>更新</t>
  </si>
  <si>
    <t>(p.31)「利用者のページ」アクセス数</t>
    <phoneticPr fontId="3"/>
  </si>
  <si>
    <t>※ 中之島図書館と共通データ／1月26 ・27日は法定点検、その他保守による利用不可の時間あり</t>
    <rPh sb="23" eb="24">
      <t>ニチ</t>
    </rPh>
    <phoneticPr fontId="3"/>
  </si>
  <si>
    <t>(p.31)データベース利用件数</t>
    <phoneticPr fontId="3"/>
  </si>
  <si>
    <t>オンライン</t>
    <phoneticPr fontId="3"/>
  </si>
  <si>
    <t>※契約データベース（計23種　商用オンライン21種、非商用オンラインⅠ種　DVD-ROM1種）（令和２年3月31日現在）</t>
    <rPh sb="1" eb="3">
      <t>ケイヤク</t>
    </rPh>
    <rPh sb="10" eb="11">
      <t>ケイ</t>
    </rPh>
    <rPh sb="13" eb="14">
      <t>シュ</t>
    </rPh>
    <rPh sb="15" eb="17">
      <t>ショウヨウ</t>
    </rPh>
    <rPh sb="24" eb="25">
      <t>シュ</t>
    </rPh>
    <rPh sb="26" eb="27">
      <t>ヒ</t>
    </rPh>
    <rPh sb="27" eb="29">
      <t>ショウヨウ</t>
    </rPh>
    <rPh sb="35" eb="36">
      <t>シュ</t>
    </rPh>
    <rPh sb="45" eb="46">
      <t>シュ</t>
    </rPh>
    <rPh sb="48" eb="50">
      <t>レイワ</t>
    </rPh>
    <rPh sb="51" eb="52">
      <t>ネン</t>
    </rPh>
    <rPh sb="53" eb="54">
      <t>ガツ</t>
    </rPh>
    <rPh sb="56" eb="57">
      <t>ニチ</t>
    </rPh>
    <rPh sb="57" eb="59">
      <t>ゲンザイ</t>
    </rPh>
    <phoneticPr fontId="3"/>
  </si>
  <si>
    <r>
      <t>(p.31)ホームページアクセス状況</t>
    </r>
    <r>
      <rPr>
        <sz val="8.5"/>
        <color rgb="FF000000"/>
        <rFont val="ＭＳ 明朝"/>
        <family val="1"/>
        <charset val="128"/>
      </rPr>
      <t/>
    </r>
    <phoneticPr fontId="3"/>
  </si>
  <si>
    <t>※ 中之島図書館と共通データ／1月26日・27日は法定点検、その他保守による利用不可の時間あり</t>
    <rPh sb="2" eb="5">
      <t>ナカノシマ</t>
    </rPh>
    <rPh sb="5" eb="8">
      <t>トショカン</t>
    </rPh>
    <rPh sb="9" eb="11">
      <t>キョウツウ</t>
    </rPh>
    <rPh sb="16" eb="17">
      <t>ガツ</t>
    </rPh>
    <rPh sb="19" eb="20">
      <t>ニチ</t>
    </rPh>
    <rPh sb="23" eb="24">
      <t>ニチ</t>
    </rPh>
    <rPh sb="32" eb="33">
      <t>タ</t>
    </rPh>
    <phoneticPr fontId="3"/>
  </si>
  <si>
    <t>トップ</t>
  </si>
  <si>
    <t>全ページ※１</t>
    <phoneticPr fontId="3"/>
  </si>
  <si>
    <t>検索</t>
    <rPh sb="0" eb="2">
      <t>ケンサク</t>
    </rPh>
    <phoneticPr fontId="3"/>
  </si>
  <si>
    <t>WEB（児童文学館）</t>
    <rPh sb="4" eb="6">
      <t>ジドウ</t>
    </rPh>
    <rPh sb="6" eb="8">
      <t>ブンガク</t>
    </rPh>
    <rPh sb="8" eb="9">
      <t>カン</t>
    </rPh>
    <phoneticPr fontId="3"/>
  </si>
  <si>
    <t>携帯(児童文学館）</t>
    <rPh sb="3" eb="5">
      <t>ジドウ</t>
    </rPh>
    <rPh sb="5" eb="7">
      <t>ブンガク</t>
    </rPh>
    <rPh sb="7" eb="8">
      <t>カン</t>
    </rPh>
    <phoneticPr fontId="3"/>
  </si>
  <si>
    <t>横断</t>
    <phoneticPr fontId="3"/>
  </si>
  <si>
    <t>おおさかeコレクション</t>
  </si>
  <si>
    <t>※1　静的ページ（htmlなど）のアクセス数</t>
    <phoneticPr fontId="3"/>
  </si>
  <si>
    <t>(p.31)ホール・会議室の利用</t>
    <phoneticPr fontId="3"/>
  </si>
  <si>
    <t>講演等</t>
  </si>
  <si>
    <t>音楽会・演劇等</t>
  </si>
  <si>
    <t>合計（回数）</t>
  </si>
  <si>
    <t>合計（人数）</t>
  </si>
  <si>
    <t>会議室</t>
    <phoneticPr fontId="3"/>
  </si>
  <si>
    <t>講座・研修等</t>
  </si>
  <si>
    <t>生涯学習等</t>
    <rPh sb="0" eb="2">
      <t>ショウガイ</t>
    </rPh>
    <rPh sb="2" eb="4">
      <t>ガクシュウ</t>
    </rPh>
    <phoneticPr fontId="3"/>
  </si>
  <si>
    <t>総利用人数</t>
  </si>
  <si>
    <r>
      <t>(p.31)個人レファレンス件数</t>
    </r>
    <r>
      <rPr>
        <sz val="8.5"/>
        <color rgb="FF000000"/>
        <rFont val="ＭＳ 明朝"/>
        <family val="1"/>
        <charset val="128"/>
      </rPr>
      <t/>
    </r>
    <rPh sb="6" eb="8">
      <t>コジン</t>
    </rPh>
    <phoneticPr fontId="3"/>
  </si>
  <si>
    <t>※「文書」は郵送、FAXの合計。WEBは366日、文書は開館日数がそれぞれ母数となるため、合計の一日平均は算出せず</t>
    <phoneticPr fontId="3"/>
  </si>
  <si>
    <t>口頭</t>
  </si>
  <si>
    <t>電話</t>
  </si>
  <si>
    <t>WEB</t>
    <phoneticPr fontId="3"/>
  </si>
  <si>
    <t>文書</t>
  </si>
  <si>
    <t>(p.31)無線LAN利用</t>
    <rPh sb="6" eb="8">
      <t>ムセン</t>
    </rPh>
    <phoneticPr fontId="3"/>
  </si>
  <si>
    <t>※のべ利用者数</t>
    <rPh sb="3" eb="5">
      <t>リヨウ</t>
    </rPh>
    <rPh sb="5" eb="6">
      <t>シャ</t>
    </rPh>
    <rPh sb="6" eb="7">
      <t>スウ</t>
    </rPh>
    <phoneticPr fontId="3"/>
  </si>
  <si>
    <t>合計</t>
    <rPh sb="0" eb="2">
      <t>ゴウケイ</t>
    </rPh>
    <phoneticPr fontId="3"/>
  </si>
  <si>
    <t>(p.31)予約件数</t>
    <phoneticPr fontId="3"/>
  </si>
  <si>
    <t>※ 窓口・OPAC（館内）は開館日数、WEB・携帯は366日がそれぞれ母数となるため、合計の一日平均は算出せず</t>
    <rPh sb="23" eb="25">
      <t>ケイタイ</t>
    </rPh>
    <phoneticPr fontId="3"/>
  </si>
  <si>
    <t>窓口</t>
  </si>
  <si>
    <t>ＯＰＡＣ</t>
    <phoneticPr fontId="3"/>
  </si>
  <si>
    <t>館内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</si>
</sst>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.00000_ "/>
    <numFmt numFmtId="178" formatCode="#,##0_);[Red]\(#,##0\)"/>
    <numFmt numFmtId="179" formatCode="0.0"/>
    <numFmt numFmtId="180" formatCode="#,##0_ "/>
    <numFmt numFmtId="181" formatCode="0_ "/>
    <numFmt numFmtId="182" formatCode="0_);[Red]\(0\)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1"/>
      <color theme="1"/>
      <name val="游ゴシック Light"/>
      <family val="3"/>
      <charset val="128"/>
      <scheme val="major"/>
    </font>
    <font>
      <b/>
      <sz val="14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0"/>
      <color rgb="FF000000"/>
      <name val="游ゴシック Light"/>
      <family val="3"/>
      <charset val="128"/>
      <scheme val="major"/>
    </font>
    <font>
      <b/>
      <sz val="10"/>
      <color rgb="FF000000"/>
      <name val="游ゴシック Light"/>
      <family val="3"/>
      <charset val="128"/>
      <scheme val="major"/>
    </font>
    <font>
      <b/>
      <sz val="18"/>
      <color rgb="FF000000"/>
      <name val="游ゴシック Light"/>
      <family val="3"/>
      <charset val="128"/>
      <scheme val="major"/>
    </font>
    <font>
      <b/>
      <sz val="12"/>
      <color theme="1"/>
      <name val="游ゴシック Light"/>
      <family val="3"/>
      <charset val="128"/>
      <scheme val="major"/>
    </font>
    <font>
      <b/>
      <sz val="11"/>
      <color rgb="FF000000"/>
      <name val="游ゴシック Light"/>
      <family val="3"/>
      <charset val="128"/>
      <scheme val="major"/>
    </font>
    <font>
      <b/>
      <sz val="12"/>
      <color rgb="FF000000"/>
      <name val="游ゴシック Light"/>
      <family val="3"/>
      <charset val="128"/>
      <scheme val="major"/>
    </font>
    <font>
      <b/>
      <sz val="14"/>
      <color theme="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0.5"/>
      <color rgb="FF000000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  <font>
      <sz val="10"/>
      <name val="游ゴシック Light"/>
      <family val="3"/>
      <charset val="128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 Light"/>
      <family val="3"/>
      <charset val="128"/>
      <scheme val="major"/>
    </font>
    <font>
      <b/>
      <sz val="12"/>
      <name val="游ゴシック Light"/>
      <family val="3"/>
      <charset val="128"/>
      <scheme val="major"/>
    </font>
    <font>
      <sz val="10.5"/>
      <color rgb="FF000000"/>
      <name val="Century"/>
      <family val="1"/>
    </font>
    <font>
      <b/>
      <sz val="10.5"/>
      <name val="游ゴシック Light"/>
      <family val="3"/>
      <charset val="128"/>
      <scheme val="major"/>
    </font>
    <font>
      <b/>
      <sz val="9"/>
      <name val="游ゴシック Light"/>
      <family val="3"/>
      <charset val="128"/>
      <scheme val="major"/>
    </font>
    <font>
      <sz val="14"/>
      <name val="游ゴシック Light"/>
      <family val="3"/>
      <charset val="128"/>
      <scheme val="major"/>
    </font>
    <font>
      <b/>
      <sz val="11"/>
      <name val="游ゴシック Light"/>
      <family val="3"/>
      <charset val="128"/>
      <scheme val="major"/>
    </font>
    <font>
      <sz val="8.5"/>
      <name val="游ゴシック Light"/>
      <family val="3"/>
      <charset val="128"/>
      <scheme val="major"/>
    </font>
    <font>
      <sz val="8"/>
      <name val="游ゴシック Light"/>
      <family val="3"/>
      <charset val="128"/>
      <scheme val="major"/>
    </font>
    <font>
      <sz val="8.5"/>
      <color rgb="FF000000"/>
      <name val="ＭＳ 明朝"/>
      <family val="1"/>
      <charset val="128"/>
    </font>
    <font>
      <sz val="9"/>
      <color rgb="FF000000"/>
      <name val="游ゴシック Light"/>
      <family val="3"/>
      <charset val="128"/>
      <scheme val="major"/>
    </font>
    <font>
      <b/>
      <sz val="16"/>
      <color rgb="FF000000"/>
      <name val="游ゴシック Light"/>
      <family val="3"/>
      <charset val="128"/>
      <scheme val="major"/>
    </font>
    <font>
      <b/>
      <sz val="16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9"/>
      <color theme="1"/>
      <name val="游ゴシック Light"/>
      <family val="3"/>
      <charset val="128"/>
      <scheme val="major"/>
    </font>
    <font>
      <sz val="8.5"/>
      <color rgb="FF000000"/>
      <name val="游ゴシック Light"/>
      <family val="3"/>
      <charset val="128"/>
      <scheme val="major"/>
    </font>
    <font>
      <sz val="6"/>
      <name val="ＭＳ Ｐ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rgb="FF000000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2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justify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justify" vertical="center" wrapText="1"/>
    </xf>
    <xf numFmtId="3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justify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7" fillId="0" borderId="14" xfId="0" applyNumberFormat="1" applyFont="1" applyBorder="1" applyAlignment="1">
      <alignment horizontal="right" vertical="center" wrapText="1"/>
    </xf>
    <xf numFmtId="3" fontId="7" fillId="0" borderId="17" xfId="0" applyNumberFormat="1" applyFont="1" applyBorder="1" applyAlignment="1">
      <alignment horizontal="right" vertical="center" wrapText="1"/>
    </xf>
    <xf numFmtId="0" fontId="7" fillId="0" borderId="19" xfId="0" applyFont="1" applyBorder="1" applyAlignment="1">
      <alignment vertical="center" wrapText="1"/>
    </xf>
    <xf numFmtId="3" fontId="7" fillId="0" borderId="20" xfId="0" applyNumberFormat="1" applyFont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 wrapText="1"/>
    </xf>
    <xf numFmtId="0" fontId="7" fillId="0" borderId="22" xfId="0" applyFont="1" applyBorder="1" applyAlignment="1">
      <alignment vertical="center" wrapText="1"/>
    </xf>
    <xf numFmtId="3" fontId="7" fillId="0" borderId="2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1" fillId="0" borderId="0" xfId="0" applyFont="1">
      <alignment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7" xfId="0" applyFont="1" applyFill="1" applyBorder="1" applyAlignment="1">
      <alignment horizontal="right" vertical="center" wrapText="1"/>
    </xf>
    <xf numFmtId="3" fontId="4" fillId="0" borderId="28" xfId="0" applyNumberFormat="1" applyFont="1" applyFill="1" applyBorder="1" applyAlignment="1">
      <alignment horizontal="right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8" xfId="0" applyFont="1" applyFill="1" applyBorder="1" applyAlignment="1">
      <alignment horizontal="right" vertical="center" wrapText="1"/>
    </xf>
    <xf numFmtId="3" fontId="4" fillId="0" borderId="19" xfId="0" applyNumberFormat="1" applyFont="1" applyFill="1" applyBorder="1" applyAlignment="1">
      <alignment horizontal="right" vertical="center" wrapText="1"/>
    </xf>
    <xf numFmtId="3" fontId="4" fillId="0" borderId="20" xfId="0" applyNumberFormat="1" applyFont="1" applyFill="1" applyBorder="1" applyAlignment="1">
      <alignment horizontal="right" vertical="center" wrapText="1"/>
    </xf>
    <xf numFmtId="0" fontId="4" fillId="0" borderId="19" xfId="0" applyFont="1" applyFill="1" applyBorder="1" applyAlignment="1">
      <alignment horizontal="right" vertical="center" wrapText="1"/>
    </xf>
    <xf numFmtId="0" fontId="4" fillId="0" borderId="20" xfId="0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right" vertical="center" wrapText="1"/>
    </xf>
    <xf numFmtId="0" fontId="4" fillId="0" borderId="22" xfId="0" applyFont="1" applyFill="1" applyBorder="1" applyAlignment="1">
      <alignment horizontal="right" vertical="center" wrapText="1"/>
    </xf>
    <xf numFmtId="0" fontId="4" fillId="0" borderId="23" xfId="0" applyFont="1" applyFill="1" applyBorder="1" applyAlignment="1">
      <alignment horizontal="righ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right" vertical="center" wrapText="1"/>
    </xf>
    <xf numFmtId="3" fontId="4" fillId="0" borderId="31" xfId="0" applyNumberFormat="1" applyFont="1" applyFill="1" applyBorder="1" applyAlignment="1">
      <alignment horizontal="right" vertical="center" wrapText="1"/>
    </xf>
    <xf numFmtId="3" fontId="4" fillId="0" borderId="32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7" fillId="0" borderId="3" xfId="0" applyFont="1" applyBorder="1" applyAlignment="1">
      <alignment horizontal="justify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right" vertical="center" wrapText="1"/>
    </xf>
    <xf numFmtId="0" fontId="7" fillId="0" borderId="23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right" vertical="center" wrapText="1"/>
    </xf>
    <xf numFmtId="3" fontId="7" fillId="0" borderId="32" xfId="0" applyNumberFormat="1" applyFont="1" applyBorder="1" applyAlignment="1">
      <alignment horizontal="right" vertical="center" wrapText="1"/>
    </xf>
    <xf numFmtId="0" fontId="1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horizontal="center" vertical="center" wrapText="1"/>
    </xf>
    <xf numFmtId="3" fontId="15" fillId="0" borderId="27" xfId="0" applyNumberFormat="1" applyFont="1" applyBorder="1" applyAlignment="1">
      <alignment horizontal="right" vertical="center" wrapText="1"/>
    </xf>
    <xf numFmtId="176" fontId="15" fillId="0" borderId="14" xfId="0" applyNumberFormat="1" applyFont="1" applyBorder="1" applyAlignment="1">
      <alignment horizontal="right" vertical="center" wrapText="1"/>
    </xf>
    <xf numFmtId="0" fontId="4" fillId="0" borderId="33" xfId="0" applyFont="1" applyBorder="1" applyAlignment="1">
      <alignment horizontal="center" vertical="center" wrapText="1"/>
    </xf>
    <xf numFmtId="3" fontId="15" fillId="0" borderId="18" xfId="0" applyNumberFormat="1" applyFont="1" applyBorder="1" applyAlignment="1">
      <alignment horizontal="right" vertical="center" wrapText="1"/>
    </xf>
    <xf numFmtId="176" fontId="15" fillId="0" borderId="20" xfId="0" applyNumberFormat="1" applyFont="1" applyBorder="1" applyAlignment="1">
      <alignment horizontal="right" vertical="center" wrapText="1"/>
    </xf>
    <xf numFmtId="0" fontId="4" fillId="0" borderId="34" xfId="0" applyFont="1" applyBorder="1" applyAlignment="1">
      <alignment horizontal="center" vertical="center" wrapText="1"/>
    </xf>
    <xf numFmtId="3" fontId="15" fillId="0" borderId="30" xfId="0" applyNumberFormat="1" applyFont="1" applyBorder="1" applyAlignment="1">
      <alignment horizontal="right" vertical="center" wrapText="1"/>
    </xf>
    <xf numFmtId="176" fontId="15" fillId="0" borderId="23" xfId="0" applyNumberFormat="1" applyFont="1" applyBorder="1" applyAlignment="1">
      <alignment horizontal="right" vertical="center" wrapText="1"/>
    </xf>
    <xf numFmtId="0" fontId="4" fillId="0" borderId="35" xfId="0" applyFont="1" applyBorder="1" applyAlignment="1">
      <alignment horizontal="center" vertical="center" wrapText="1"/>
    </xf>
    <xf numFmtId="9" fontId="15" fillId="0" borderId="3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4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right" vertical="center" wrapText="1"/>
    </xf>
    <xf numFmtId="3" fontId="15" fillId="0" borderId="4" xfId="0" applyNumberFormat="1" applyFont="1" applyBorder="1" applyAlignment="1">
      <alignment horizontal="right" vertical="center" wrapText="1"/>
    </xf>
    <xf numFmtId="0" fontId="4" fillId="0" borderId="40" xfId="0" applyFont="1" applyBorder="1" applyAlignment="1">
      <alignment horizontal="center" vertical="center" wrapText="1"/>
    </xf>
    <xf numFmtId="3" fontId="15" fillId="0" borderId="21" xfId="0" applyNumberFormat="1" applyFont="1" applyBorder="1" applyAlignment="1">
      <alignment horizontal="right" vertical="center" wrapText="1"/>
    </xf>
    <xf numFmtId="0" fontId="15" fillId="0" borderId="23" xfId="0" applyFont="1" applyBorder="1" applyAlignment="1">
      <alignment horizontal="right" vertical="center" wrapText="1"/>
    </xf>
    <xf numFmtId="3" fontId="15" fillId="0" borderId="10" xfId="0" applyNumberFormat="1" applyFont="1" applyBorder="1" applyAlignment="1">
      <alignment horizontal="right" vertical="center" wrapText="1"/>
    </xf>
    <xf numFmtId="3" fontId="15" fillId="0" borderId="32" xfId="0" applyNumberFormat="1" applyFont="1" applyBorder="1" applyAlignment="1">
      <alignment horizontal="right"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justify"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0" fontId="18" fillId="0" borderId="29" xfId="0" applyFont="1" applyBorder="1" applyAlignment="1">
      <alignment horizontal="right" vertical="center" wrapText="1"/>
    </xf>
    <xf numFmtId="0" fontId="4" fillId="2" borderId="0" xfId="0" applyFont="1" applyFill="1">
      <alignment vertical="center"/>
    </xf>
    <xf numFmtId="0" fontId="18" fillId="2" borderId="10" xfId="0" applyFont="1" applyFill="1" applyBorder="1" applyAlignment="1">
      <alignment horizontal="right" vertical="center" wrapText="1"/>
    </xf>
    <xf numFmtId="0" fontId="18" fillId="2" borderId="9" xfId="0" applyFont="1" applyFill="1" applyBorder="1" applyAlignment="1">
      <alignment horizontal="right" vertical="center" wrapText="1"/>
    </xf>
    <xf numFmtId="0" fontId="4" fillId="2" borderId="41" xfId="0" applyFont="1" applyFill="1" applyBorder="1" applyAlignment="1">
      <alignment horizontal="justify" vertical="center" wrapText="1"/>
    </xf>
    <xf numFmtId="3" fontId="18" fillId="2" borderId="6" xfId="0" applyNumberFormat="1" applyFont="1" applyFill="1" applyBorder="1" applyAlignment="1">
      <alignment horizontal="right" vertical="center" wrapText="1"/>
    </xf>
    <xf numFmtId="0" fontId="18" fillId="2" borderId="5" xfId="0" applyFont="1" applyFill="1" applyBorder="1" applyAlignment="1">
      <alignment horizontal="right" vertical="center" wrapText="1"/>
    </xf>
    <xf numFmtId="0" fontId="4" fillId="2" borderId="42" xfId="0" applyFont="1" applyFill="1" applyBorder="1" applyAlignment="1">
      <alignment horizontal="justify" vertical="center" wrapText="1"/>
    </xf>
    <xf numFmtId="0" fontId="18" fillId="2" borderId="6" xfId="0" applyFont="1" applyFill="1" applyBorder="1" applyAlignment="1">
      <alignment horizontal="right" vertical="center" wrapText="1"/>
    </xf>
    <xf numFmtId="0" fontId="4" fillId="0" borderId="42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4" fillId="0" borderId="43" xfId="0" applyFont="1" applyBorder="1" applyAlignment="1">
      <alignment horizontal="justify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right" vertical="center"/>
    </xf>
    <xf numFmtId="0" fontId="2" fillId="0" borderId="4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37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justify" vertical="center" wrapText="1"/>
    </xf>
    <xf numFmtId="3" fontId="15" fillId="0" borderId="27" xfId="0" applyNumberFormat="1" applyFont="1" applyFill="1" applyBorder="1" applyAlignment="1">
      <alignment horizontal="right" vertical="center" wrapText="1"/>
    </xf>
    <xf numFmtId="3" fontId="15" fillId="0" borderId="28" xfId="0" applyNumberFormat="1" applyFont="1" applyFill="1" applyBorder="1" applyAlignment="1">
      <alignment horizontal="right" vertical="center" wrapText="1"/>
    </xf>
    <xf numFmtId="3" fontId="15" fillId="0" borderId="14" xfId="0" applyNumberFormat="1" applyFont="1" applyFill="1" applyBorder="1" applyAlignment="1">
      <alignment horizontal="right" vertical="center" wrapText="1"/>
    </xf>
    <xf numFmtId="176" fontId="15" fillId="0" borderId="4" xfId="0" applyNumberFormat="1" applyFont="1" applyFill="1" applyBorder="1" applyAlignment="1">
      <alignment horizontal="right" vertical="center" wrapText="1"/>
    </xf>
    <xf numFmtId="177" fontId="4" fillId="0" borderId="0" xfId="0" applyNumberFormat="1" applyFont="1">
      <alignment vertical="center"/>
    </xf>
    <xf numFmtId="0" fontId="4" fillId="0" borderId="33" xfId="0" applyFont="1" applyFill="1" applyBorder="1" applyAlignment="1">
      <alignment horizontal="justify" vertical="center" wrapText="1"/>
    </xf>
    <xf numFmtId="3" fontId="15" fillId="0" borderId="18" xfId="0" applyNumberFormat="1" applyFont="1" applyFill="1" applyBorder="1" applyAlignment="1">
      <alignment horizontal="right" vertical="center" wrapText="1"/>
    </xf>
    <xf numFmtId="3" fontId="15" fillId="0" borderId="19" xfId="0" applyNumberFormat="1" applyFont="1" applyFill="1" applyBorder="1" applyAlignment="1">
      <alignment horizontal="right" vertical="center" wrapText="1"/>
    </xf>
    <xf numFmtId="3" fontId="15" fillId="0" borderId="20" xfId="0" applyNumberFormat="1" applyFont="1" applyFill="1" applyBorder="1" applyAlignment="1">
      <alignment horizontal="right" vertical="center" wrapText="1"/>
    </xf>
    <xf numFmtId="176" fontId="15" fillId="0" borderId="6" xfId="0" applyNumberFormat="1" applyFont="1" applyFill="1" applyBorder="1" applyAlignment="1">
      <alignment horizontal="right" vertical="center" wrapText="1"/>
    </xf>
    <xf numFmtId="0" fontId="19" fillId="0" borderId="0" xfId="0" applyNumberFormat="1" applyFont="1" applyAlignment="1"/>
    <xf numFmtId="10" fontId="4" fillId="0" borderId="0" xfId="0" applyNumberFormat="1" applyFont="1" applyFill="1">
      <alignment vertical="center"/>
    </xf>
    <xf numFmtId="3" fontId="19" fillId="0" borderId="0" xfId="0" applyNumberFormat="1" applyFont="1" applyAlignment="1"/>
    <xf numFmtId="0" fontId="4" fillId="0" borderId="40" xfId="0" applyFont="1" applyFill="1" applyBorder="1" applyAlignment="1">
      <alignment horizontal="justify" vertical="center" wrapText="1"/>
    </xf>
    <xf numFmtId="3" fontId="15" fillId="0" borderId="21" xfId="0" applyNumberFormat="1" applyFont="1" applyFill="1" applyBorder="1" applyAlignment="1">
      <alignment horizontal="right" vertical="center" wrapText="1"/>
    </xf>
    <xf numFmtId="3" fontId="15" fillId="0" borderId="22" xfId="0" applyNumberFormat="1" applyFont="1" applyFill="1" applyBorder="1" applyAlignment="1">
      <alignment horizontal="right" vertical="center" wrapText="1"/>
    </xf>
    <xf numFmtId="3" fontId="15" fillId="0" borderId="23" xfId="0" applyNumberFormat="1" applyFont="1" applyFill="1" applyBorder="1" applyAlignment="1">
      <alignment horizontal="right" vertical="center" wrapText="1"/>
    </xf>
    <xf numFmtId="176" fontId="15" fillId="0" borderId="1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justify" vertical="center" wrapText="1"/>
    </xf>
    <xf numFmtId="3" fontId="15" fillId="0" borderId="30" xfId="0" applyNumberFormat="1" applyFont="1" applyFill="1" applyBorder="1" applyAlignment="1">
      <alignment horizontal="right" vertical="center" wrapText="1"/>
    </xf>
    <xf numFmtId="3" fontId="15" fillId="0" borderId="31" xfId="0" applyNumberFormat="1" applyFont="1" applyFill="1" applyBorder="1" applyAlignment="1">
      <alignment horizontal="right" vertical="center" wrapText="1"/>
    </xf>
    <xf numFmtId="3" fontId="15" fillId="0" borderId="32" xfId="0" applyNumberFormat="1" applyFont="1" applyFill="1" applyBorder="1" applyAlignment="1">
      <alignment horizontal="right" vertical="center" wrapText="1"/>
    </xf>
    <xf numFmtId="176" fontId="15" fillId="0" borderId="11" xfId="0" applyNumberFormat="1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15" fillId="0" borderId="22" xfId="0" applyFont="1" applyFill="1" applyBorder="1" applyAlignment="1">
      <alignment horizontal="right" vertical="center" wrapText="1"/>
    </xf>
    <xf numFmtId="176" fontId="17" fillId="0" borderId="1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29" xfId="0" applyFont="1" applyBorder="1" applyAlignment="1">
      <alignment horizontal="left" vertical="center" wrapText="1"/>
    </xf>
    <xf numFmtId="3" fontId="4" fillId="0" borderId="52" xfId="0" applyNumberFormat="1" applyFont="1" applyFill="1" applyBorder="1" applyAlignment="1">
      <alignment horizontal="right" vertical="center" wrapText="1"/>
    </xf>
    <xf numFmtId="3" fontId="4" fillId="0" borderId="0" xfId="0" applyNumberFormat="1" applyFont="1">
      <alignment vertical="center"/>
    </xf>
    <xf numFmtId="3" fontId="4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>
      <alignment vertical="center"/>
    </xf>
    <xf numFmtId="0" fontId="4" fillId="0" borderId="29" xfId="0" applyFont="1" applyFill="1" applyBorder="1" applyAlignment="1">
      <alignment horizontal="left" vertical="center" wrapText="1"/>
    </xf>
    <xf numFmtId="3" fontId="4" fillId="0" borderId="30" xfId="0" applyNumberFormat="1" applyFont="1" applyFill="1" applyBorder="1" applyAlignment="1">
      <alignment horizontal="right" vertical="center" wrapText="1"/>
    </xf>
    <xf numFmtId="3" fontId="4" fillId="0" borderId="11" xfId="0" applyNumberFormat="1" applyFont="1" applyFill="1" applyBorder="1" applyAlignment="1">
      <alignment horizontal="right" vertical="center" wrapText="1"/>
    </xf>
    <xf numFmtId="178" fontId="4" fillId="0" borderId="52" xfId="0" applyNumberFormat="1" applyFont="1" applyFill="1" applyBorder="1" applyAlignment="1">
      <alignment horizontal="right" vertical="center" wrapText="1"/>
    </xf>
    <xf numFmtId="0" fontId="4" fillId="0" borderId="31" xfId="0" applyFont="1" applyFill="1" applyBorder="1" applyAlignment="1">
      <alignment horizontal="right" vertical="center" wrapText="1"/>
    </xf>
    <xf numFmtId="0" fontId="4" fillId="0" borderId="32" xfId="0" applyFont="1" applyFill="1" applyBorder="1" applyAlignment="1">
      <alignment horizontal="right" vertical="center" wrapText="1"/>
    </xf>
    <xf numFmtId="178" fontId="4" fillId="0" borderId="0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3" fontId="20" fillId="0" borderId="2" xfId="0" applyNumberFormat="1" applyFont="1" applyFill="1" applyBorder="1" applyAlignment="1">
      <alignment horizontal="right" vertical="center" wrapText="1"/>
    </xf>
    <xf numFmtId="3" fontId="20" fillId="0" borderId="52" xfId="0" applyNumberFormat="1" applyFont="1" applyFill="1" applyBorder="1" applyAlignment="1">
      <alignment horizontal="right" vertical="center" wrapText="1"/>
    </xf>
    <xf numFmtId="0" fontId="21" fillId="0" borderId="0" xfId="0" applyFont="1" applyBorder="1" applyAlignment="1">
      <alignment horizontal="justify" vertical="center"/>
    </xf>
    <xf numFmtId="0" fontId="4" fillId="0" borderId="0" xfId="0" applyFont="1" applyAlignment="1">
      <alignment vertical="center"/>
    </xf>
    <xf numFmtId="0" fontId="21" fillId="0" borderId="0" xfId="0" applyFont="1">
      <alignment vertical="center"/>
    </xf>
    <xf numFmtId="0" fontId="4" fillId="0" borderId="53" xfId="0" applyFont="1" applyFill="1" applyBorder="1" applyAlignment="1">
      <alignment horizontal="left" vertical="center" wrapText="1"/>
    </xf>
    <xf numFmtId="3" fontId="4" fillId="0" borderId="54" xfId="0" applyNumberFormat="1" applyFont="1" applyFill="1" applyBorder="1" applyAlignment="1">
      <alignment horizontal="right" vertical="center" wrapText="1"/>
    </xf>
    <xf numFmtId="179" fontId="4" fillId="0" borderId="55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/>
    </xf>
    <xf numFmtId="38" fontId="4" fillId="0" borderId="19" xfId="1" applyFont="1" applyFill="1" applyBorder="1" applyAlignment="1">
      <alignment horizontal="right" vertical="center" wrapText="1"/>
    </xf>
    <xf numFmtId="179" fontId="4" fillId="0" borderId="20" xfId="0" applyNumberFormat="1" applyFont="1" applyFill="1" applyBorder="1" applyAlignment="1">
      <alignment horizontal="right" vertical="center" wrapText="1"/>
    </xf>
    <xf numFmtId="0" fontId="17" fillId="0" borderId="0" xfId="0" applyFont="1" applyFill="1" applyAlignment="1">
      <alignment horizontal="justify" vertical="center" wrapText="1"/>
    </xf>
    <xf numFmtId="180" fontId="4" fillId="0" borderId="19" xfId="0" applyNumberFormat="1" applyFont="1" applyFill="1" applyBorder="1" applyAlignment="1">
      <alignment horizontal="right" vertical="center" wrapText="1"/>
    </xf>
    <xf numFmtId="0" fontId="19" fillId="0" borderId="0" xfId="0" applyFont="1">
      <alignment vertical="center"/>
    </xf>
    <xf numFmtId="0" fontId="4" fillId="0" borderId="9" xfId="0" applyFont="1" applyFill="1" applyBorder="1" applyAlignment="1">
      <alignment horizontal="left" vertical="center" wrapText="1"/>
    </xf>
    <xf numFmtId="3" fontId="4" fillId="0" borderId="22" xfId="0" applyNumberFormat="1" applyFont="1" applyFill="1" applyBorder="1" applyAlignment="1">
      <alignment horizontal="right" vertical="center" wrapText="1"/>
    </xf>
    <xf numFmtId="179" fontId="4" fillId="0" borderId="23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56" xfId="0" applyNumberFormat="1" applyFont="1" applyFill="1" applyBorder="1" applyAlignment="1">
      <alignment horizontal="right" vertical="center" wrapText="1"/>
    </xf>
    <xf numFmtId="179" fontId="4" fillId="0" borderId="26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2" fillId="0" borderId="4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4" fillId="0" borderId="43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57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81" fontId="4" fillId="0" borderId="52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4" fillId="0" borderId="36" xfId="0" applyFont="1" applyBorder="1">
      <alignment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44" xfId="0" applyFont="1" applyBorder="1" applyAlignment="1">
      <alignment horizontal="justify"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40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24" fillId="0" borderId="46" xfId="0" applyFont="1" applyBorder="1" applyAlignment="1">
      <alignment horizontal="justify" vertical="center"/>
    </xf>
    <xf numFmtId="0" fontId="4" fillId="0" borderId="52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right" vertical="center" wrapText="1"/>
    </xf>
    <xf numFmtId="0" fontId="4" fillId="0" borderId="28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40" xfId="0" applyFont="1" applyBorder="1" applyAlignment="1">
      <alignment horizontal="left" vertical="center" wrapText="1"/>
    </xf>
    <xf numFmtId="38" fontId="4" fillId="2" borderId="21" xfId="1" applyFont="1" applyFill="1" applyBorder="1" applyAlignment="1">
      <alignment horizontal="right" vertical="center" wrapText="1"/>
    </xf>
    <xf numFmtId="38" fontId="4" fillId="2" borderId="22" xfId="1" applyFont="1" applyFill="1" applyBorder="1" applyAlignment="1">
      <alignment horizontal="right" vertical="center" wrapText="1"/>
    </xf>
    <xf numFmtId="38" fontId="4" fillId="2" borderId="23" xfId="1" applyFont="1" applyFill="1" applyBorder="1" applyAlignment="1">
      <alignment horizontal="right" vertical="center" wrapText="1"/>
    </xf>
    <xf numFmtId="38" fontId="4" fillId="2" borderId="11" xfId="1" applyFont="1" applyFill="1" applyBorder="1" applyAlignment="1">
      <alignment horizontal="right" vertical="center" wrapText="1"/>
    </xf>
    <xf numFmtId="0" fontId="21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 wrapText="1"/>
    </xf>
    <xf numFmtId="0" fontId="4" fillId="0" borderId="22" xfId="0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justify" vertical="center"/>
    </xf>
    <xf numFmtId="0" fontId="21" fillId="0" borderId="46" xfId="0" applyFont="1" applyBorder="1" applyAlignment="1">
      <alignment vertical="center"/>
    </xf>
    <xf numFmtId="0" fontId="25" fillId="0" borderId="46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20" fillId="0" borderId="27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0" fontId="20" fillId="0" borderId="59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right" vertical="center"/>
    </xf>
    <xf numFmtId="0" fontId="20" fillId="0" borderId="19" xfId="0" applyFont="1" applyBorder="1" applyAlignment="1">
      <alignment horizontal="right" vertical="center"/>
    </xf>
    <xf numFmtId="0" fontId="20" fillId="0" borderId="20" xfId="0" applyFont="1" applyBorder="1" applyAlignment="1">
      <alignment horizontal="right" vertical="center"/>
    </xf>
    <xf numFmtId="38" fontId="20" fillId="0" borderId="5" xfId="1" applyFont="1" applyBorder="1" applyAlignment="1">
      <alignment horizontal="right" vertical="center"/>
    </xf>
    <xf numFmtId="0" fontId="20" fillId="0" borderId="21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38" fontId="20" fillId="0" borderId="11" xfId="1" applyFont="1" applyBorder="1" applyAlignment="1">
      <alignment horizontal="right" vertical="center"/>
    </xf>
    <xf numFmtId="0" fontId="4" fillId="0" borderId="46" xfId="0" applyFont="1" applyBorder="1">
      <alignment vertical="center"/>
    </xf>
    <xf numFmtId="0" fontId="4" fillId="0" borderId="60" xfId="0" applyFont="1" applyBorder="1" applyAlignment="1">
      <alignment horizontal="right" vertical="center" wrapText="1"/>
    </xf>
    <xf numFmtId="0" fontId="4" fillId="0" borderId="54" xfId="0" applyFont="1" applyBorder="1" applyAlignment="1">
      <alignment horizontal="right" vertical="center" wrapText="1"/>
    </xf>
    <xf numFmtId="0" fontId="4" fillId="0" borderId="55" xfId="0" applyFont="1" applyBorder="1" applyAlignment="1">
      <alignment horizontal="right" vertical="center" wrapText="1"/>
    </xf>
    <xf numFmtId="0" fontId="4" fillId="0" borderId="59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2" borderId="19" xfId="0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right" vertical="center" wrapText="1"/>
    </xf>
    <xf numFmtId="0" fontId="4" fillId="0" borderId="27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43" xfId="0" applyFont="1" applyBorder="1" applyAlignment="1">
      <alignment horizontal="right" vertical="center"/>
    </xf>
    <xf numFmtId="3" fontId="4" fillId="0" borderId="4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3" fontId="4" fillId="0" borderId="19" xfId="0" applyNumberFormat="1" applyFont="1" applyBorder="1" applyAlignment="1">
      <alignment vertical="center"/>
    </xf>
    <xf numFmtId="3" fontId="4" fillId="0" borderId="53" xfId="0" applyNumberFormat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4" fillId="0" borderId="41" xfId="0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0" fontId="15" fillId="0" borderId="0" xfId="0" applyFont="1" applyAlignment="1">
      <alignment horizontal="justify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right" vertical="center" wrapText="1"/>
    </xf>
    <xf numFmtId="0" fontId="15" fillId="0" borderId="14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right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3" fontId="15" fillId="0" borderId="3" xfId="0" applyNumberFormat="1" applyFont="1" applyFill="1" applyBorder="1" applyAlignment="1">
      <alignment horizontal="right" vertical="center" wrapText="1"/>
    </xf>
    <xf numFmtId="181" fontId="15" fillId="0" borderId="30" xfId="0" applyNumberFormat="1" applyFont="1" applyFill="1" applyBorder="1" applyAlignment="1">
      <alignment horizontal="right" vertical="center" wrapText="1"/>
    </xf>
    <xf numFmtId="181" fontId="15" fillId="0" borderId="31" xfId="0" applyNumberFormat="1" applyFont="1" applyFill="1" applyBorder="1" applyAlignment="1">
      <alignment horizontal="right" vertical="center" wrapText="1"/>
    </xf>
    <xf numFmtId="181" fontId="15" fillId="0" borderId="32" xfId="0" applyNumberFormat="1" applyFont="1" applyFill="1" applyBorder="1" applyAlignment="1">
      <alignment horizontal="right" vertical="center" wrapText="1"/>
    </xf>
    <xf numFmtId="181" fontId="15" fillId="0" borderId="1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justify" vertical="center"/>
    </xf>
    <xf numFmtId="0" fontId="4" fillId="0" borderId="1" xfId="0" applyFont="1" applyBorder="1" applyAlignment="1">
      <alignment vertical="top" wrapText="1"/>
    </xf>
    <xf numFmtId="0" fontId="4" fillId="0" borderId="56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3" fontId="20" fillId="0" borderId="61" xfId="0" applyNumberFormat="1" applyFont="1" applyFill="1" applyBorder="1" applyAlignment="1">
      <alignment horizontal="right" vertical="center" wrapText="1"/>
    </xf>
    <xf numFmtId="3" fontId="20" fillId="0" borderId="54" xfId="0" applyNumberFormat="1" applyFont="1" applyFill="1" applyBorder="1" applyAlignment="1">
      <alignment horizontal="right" vertical="center" wrapText="1"/>
    </xf>
    <xf numFmtId="3" fontId="20" fillId="0" borderId="55" xfId="0" applyNumberFormat="1" applyFont="1" applyFill="1" applyBorder="1" applyAlignment="1">
      <alignment horizontal="center" vertical="center" wrapText="1"/>
    </xf>
    <xf numFmtId="0" fontId="20" fillId="0" borderId="62" xfId="0" applyFont="1" applyFill="1" applyBorder="1" applyAlignment="1">
      <alignment horizontal="right" vertical="center" wrapText="1"/>
    </xf>
    <xf numFmtId="0" fontId="20" fillId="0" borderId="22" xfId="0" applyFont="1" applyFill="1" applyBorder="1" applyAlignment="1">
      <alignment horizontal="right" vertical="center" wrapText="1"/>
    </xf>
    <xf numFmtId="0" fontId="20" fillId="0" borderId="23" xfId="0" applyFont="1" applyFill="1" applyBorder="1" applyAlignment="1">
      <alignment horizontal="righ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3" fontId="4" fillId="0" borderId="30" xfId="0" applyNumberFormat="1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35" xfId="0" applyFont="1" applyBorder="1" applyAlignment="1">
      <alignment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3" fontId="4" fillId="0" borderId="60" xfId="0" applyNumberFormat="1" applyFont="1" applyFill="1" applyBorder="1" applyAlignment="1">
      <alignment horizontal="right" vertical="center" wrapText="1"/>
    </xf>
    <xf numFmtId="3" fontId="4" fillId="0" borderId="64" xfId="0" applyNumberFormat="1" applyFont="1" applyFill="1" applyBorder="1" applyAlignment="1">
      <alignment horizontal="right" vertical="center" wrapText="1"/>
    </xf>
    <xf numFmtId="3" fontId="4" fillId="0" borderId="53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righ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3" fontId="4" fillId="0" borderId="65" xfId="0" applyNumberFormat="1" applyFont="1" applyFill="1" applyBorder="1" applyAlignment="1">
      <alignment horizontal="right" vertical="center"/>
    </xf>
    <xf numFmtId="3" fontId="4" fillId="0" borderId="69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0" borderId="6" xfId="0" applyNumberFormat="1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/>
    </xf>
    <xf numFmtId="3" fontId="4" fillId="0" borderId="75" xfId="0" applyNumberFormat="1" applyFont="1" applyFill="1" applyBorder="1" applyAlignment="1">
      <alignment horizontal="right" vertical="center" wrapText="1"/>
    </xf>
    <xf numFmtId="3" fontId="4" fillId="0" borderId="69" xfId="0" applyNumberFormat="1" applyFont="1" applyFill="1" applyBorder="1" applyAlignment="1">
      <alignment horizontal="right" vertical="center"/>
    </xf>
    <xf numFmtId="0" fontId="4" fillId="0" borderId="79" xfId="0" applyFont="1" applyFill="1" applyBorder="1" applyAlignment="1">
      <alignment horizontal="right" vertical="center"/>
    </xf>
    <xf numFmtId="0" fontId="4" fillId="0" borderId="79" xfId="0" applyFont="1" applyFill="1" applyBorder="1" applyAlignment="1">
      <alignment horizontal="right" vertical="center" wrapText="1"/>
    </xf>
    <xf numFmtId="3" fontId="4" fillId="0" borderId="79" xfId="0" applyNumberFormat="1" applyFont="1" applyFill="1" applyBorder="1" applyAlignment="1">
      <alignment horizontal="right" vertical="center"/>
    </xf>
    <xf numFmtId="3" fontId="4" fillId="0" borderId="79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right" vertical="center"/>
    </xf>
    <xf numFmtId="176" fontId="4" fillId="0" borderId="14" xfId="2" applyNumberFormat="1" applyFont="1" applyFill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3" fontId="4" fillId="0" borderId="21" xfId="0" applyNumberFormat="1" applyFont="1" applyFill="1" applyBorder="1" applyAlignment="1">
      <alignment horizontal="right" vertical="center"/>
    </xf>
    <xf numFmtId="176" fontId="4" fillId="0" borderId="23" xfId="2" applyNumberFormat="1" applyFont="1" applyFill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3" fontId="4" fillId="0" borderId="30" xfId="0" applyNumberFormat="1" applyFont="1" applyFill="1" applyBorder="1" applyAlignment="1">
      <alignment horizontal="right" vertical="center"/>
    </xf>
    <xf numFmtId="9" fontId="4" fillId="0" borderId="32" xfId="2" applyFont="1" applyFill="1" applyBorder="1" applyAlignment="1">
      <alignment horizontal="right" vertical="center"/>
    </xf>
    <xf numFmtId="0" fontId="27" fillId="0" borderId="0" xfId="0" applyFont="1" applyAlignment="1">
      <alignment horizontal="justify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38" fontId="4" fillId="0" borderId="28" xfId="1" applyFont="1" applyBorder="1" applyAlignment="1">
      <alignment horizontal="right" vertical="center" wrapText="1"/>
    </xf>
    <xf numFmtId="0" fontId="4" fillId="0" borderId="28" xfId="0" applyFont="1" applyBorder="1">
      <alignment vertical="center"/>
    </xf>
    <xf numFmtId="38" fontId="4" fillId="0" borderId="19" xfId="1" applyFont="1" applyBorder="1" applyAlignment="1">
      <alignment horizontal="right" vertical="center" wrapText="1"/>
    </xf>
    <xf numFmtId="0" fontId="4" fillId="0" borderId="19" xfId="0" applyFont="1" applyBorder="1">
      <alignment vertical="center"/>
    </xf>
    <xf numFmtId="38" fontId="4" fillId="0" borderId="22" xfId="1" applyFont="1" applyBorder="1" applyAlignment="1">
      <alignment horizontal="right" vertical="center" wrapText="1"/>
    </xf>
    <xf numFmtId="0" fontId="4" fillId="0" borderId="22" xfId="0" applyFont="1" applyBorder="1">
      <alignment vertical="center"/>
    </xf>
    <xf numFmtId="0" fontId="4" fillId="0" borderId="30" xfId="0" applyFont="1" applyBorder="1" applyAlignment="1">
      <alignment horizontal="right" vertical="center" wrapText="1"/>
    </xf>
    <xf numFmtId="38" fontId="4" fillId="0" borderId="31" xfId="1" applyFont="1" applyBorder="1" applyAlignment="1">
      <alignment horizontal="right" vertical="center" wrapText="1"/>
    </xf>
    <xf numFmtId="0" fontId="4" fillId="0" borderId="31" xfId="0" applyFont="1" applyBorder="1">
      <alignment vertical="center"/>
    </xf>
    <xf numFmtId="0" fontId="4" fillId="0" borderId="32" xfId="0" applyFont="1" applyBorder="1" applyAlignment="1">
      <alignment horizontal="right" vertical="center" wrapText="1"/>
    </xf>
    <xf numFmtId="38" fontId="4" fillId="0" borderId="0" xfId="0" applyNumberFormat="1" applyFont="1">
      <alignment vertical="center"/>
    </xf>
    <xf numFmtId="0" fontId="27" fillId="0" borderId="46" xfId="0" applyFont="1" applyBorder="1" applyAlignment="1">
      <alignment horizontal="justify" vertical="center"/>
    </xf>
    <xf numFmtId="0" fontId="27" fillId="0" borderId="1" xfId="0" applyFont="1" applyBorder="1" applyAlignment="1">
      <alignment horizontal="justify" vertical="center" wrapText="1"/>
    </xf>
    <xf numFmtId="0" fontId="15" fillId="0" borderId="29" xfId="0" applyFont="1" applyBorder="1" applyAlignment="1">
      <alignment horizontal="justify" vertical="center" wrapText="1"/>
    </xf>
    <xf numFmtId="0" fontId="4" fillId="0" borderId="31" xfId="0" applyFont="1" applyBorder="1" applyAlignment="1">
      <alignment horizontal="right" vertical="center" wrapText="1"/>
    </xf>
    <xf numFmtId="0" fontId="4" fillId="0" borderId="0" xfId="0" applyFont="1" applyAlignment="1">
      <alignment horizontal="justify" vertical="center"/>
    </xf>
    <xf numFmtId="0" fontId="4" fillId="0" borderId="37" xfId="0" applyFont="1" applyBorder="1" applyAlignment="1">
      <alignment horizontal="center" vertical="center"/>
    </xf>
    <xf numFmtId="56" fontId="4" fillId="0" borderId="21" xfId="0" applyNumberFormat="1" applyFont="1" applyBorder="1" applyAlignment="1">
      <alignment horizontal="justify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right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right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right" vertical="center" wrapText="1"/>
    </xf>
    <xf numFmtId="0" fontId="24" fillId="0" borderId="0" xfId="0" applyFont="1" applyAlignment="1">
      <alignment horizontal="left" vertical="center"/>
    </xf>
    <xf numFmtId="0" fontId="4" fillId="0" borderId="49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0" fillId="0" borderId="85" xfId="0" applyFont="1" applyBorder="1" applyAlignment="1">
      <alignment horizontal="right" vertical="center" wrapText="1"/>
    </xf>
    <xf numFmtId="0" fontId="20" fillId="0" borderId="19" xfId="0" applyFont="1" applyBorder="1" applyAlignment="1">
      <alignment horizontal="right" vertical="center" wrapText="1"/>
    </xf>
    <xf numFmtId="3" fontId="20" fillId="0" borderId="19" xfId="0" applyNumberFormat="1" applyFont="1" applyBorder="1" applyAlignment="1">
      <alignment horizontal="right" vertical="center" wrapText="1"/>
    </xf>
    <xf numFmtId="0" fontId="20" fillId="0" borderId="42" xfId="0" applyFont="1" applyBorder="1" applyAlignment="1">
      <alignment horizontal="right" vertical="center" wrapText="1"/>
    </xf>
    <xf numFmtId="3" fontId="20" fillId="0" borderId="85" xfId="0" applyNumberFormat="1" applyFont="1" applyBorder="1" applyAlignment="1">
      <alignment horizontal="right" vertical="center" wrapText="1"/>
    </xf>
    <xf numFmtId="3" fontId="20" fillId="0" borderId="19" xfId="0" applyNumberFormat="1" applyFont="1" applyFill="1" applyBorder="1" applyAlignment="1">
      <alignment horizontal="right" vertical="center" wrapText="1"/>
    </xf>
    <xf numFmtId="3" fontId="20" fillId="0" borderId="42" xfId="0" applyNumberFormat="1" applyFont="1" applyBorder="1" applyAlignment="1">
      <alignment horizontal="right" vertical="center" wrapText="1"/>
    </xf>
    <xf numFmtId="38" fontId="4" fillId="0" borderId="5" xfId="1" applyFont="1" applyBorder="1" applyAlignment="1">
      <alignment horizontal="right" vertical="center" wrapText="1"/>
    </xf>
    <xf numFmtId="3" fontId="4" fillId="0" borderId="85" xfId="0" applyNumberFormat="1" applyFont="1" applyBorder="1" applyAlignment="1">
      <alignment vertical="center" wrapText="1"/>
    </xf>
    <xf numFmtId="3" fontId="4" fillId="0" borderId="19" xfId="0" applyNumberFormat="1" applyFont="1" applyBorder="1" applyAlignment="1">
      <alignment vertical="center" wrapText="1"/>
    </xf>
    <xf numFmtId="3" fontId="4" fillId="0" borderId="42" xfId="0" applyNumberFormat="1" applyFont="1" applyBorder="1" applyAlignment="1">
      <alignment vertical="center" wrapText="1"/>
    </xf>
    <xf numFmtId="0" fontId="4" fillId="0" borderId="20" xfId="0" applyFont="1" applyFill="1" applyBorder="1" applyAlignment="1">
      <alignment horizontal="center" vertical="center" wrapText="1"/>
    </xf>
    <xf numFmtId="180" fontId="4" fillId="0" borderId="85" xfId="0" applyNumberFormat="1" applyFont="1" applyBorder="1" applyAlignment="1">
      <alignment vertical="center" wrapText="1"/>
    </xf>
    <xf numFmtId="180" fontId="4" fillId="0" borderId="19" xfId="0" applyNumberFormat="1" applyFont="1" applyBorder="1" applyAlignment="1">
      <alignment vertical="center" wrapText="1"/>
    </xf>
    <xf numFmtId="180" fontId="4" fillId="0" borderId="20" xfId="0" applyNumberFormat="1" applyFont="1" applyBorder="1" applyAlignment="1">
      <alignment vertical="center" wrapText="1"/>
    </xf>
    <xf numFmtId="180" fontId="4" fillId="0" borderId="5" xfId="0" applyNumberFormat="1" applyFont="1" applyBorder="1" applyAlignment="1">
      <alignment vertical="center" wrapText="1"/>
    </xf>
    <xf numFmtId="0" fontId="4" fillId="0" borderId="23" xfId="0" applyFont="1" applyFill="1" applyBorder="1" applyAlignment="1">
      <alignment horizontal="center" vertical="center" wrapText="1"/>
    </xf>
    <xf numFmtId="180" fontId="4" fillId="0" borderId="21" xfId="0" applyNumberFormat="1" applyFont="1" applyBorder="1" applyAlignment="1">
      <alignment vertical="center" wrapText="1"/>
    </xf>
    <xf numFmtId="180" fontId="4" fillId="0" borderId="22" xfId="0" applyNumberFormat="1" applyFont="1" applyBorder="1" applyAlignment="1">
      <alignment vertical="center" wrapText="1"/>
    </xf>
    <xf numFmtId="180" fontId="4" fillId="0" borderId="41" xfId="0" applyNumberFormat="1" applyFont="1" applyBorder="1" applyAlignment="1">
      <alignment vertical="center" wrapText="1"/>
    </xf>
    <xf numFmtId="180" fontId="4" fillId="0" borderId="9" xfId="0" applyNumberFormat="1" applyFont="1" applyBorder="1" applyAlignment="1">
      <alignment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4" fillId="0" borderId="28" xfId="0" applyNumberFormat="1" applyFont="1" applyBorder="1" applyAlignment="1">
      <alignment horizontal="right" vertical="center" wrapText="1"/>
    </xf>
    <xf numFmtId="3" fontId="4" fillId="0" borderId="14" xfId="0" applyNumberFormat="1" applyFont="1" applyBorder="1" applyAlignment="1">
      <alignment horizontal="right" vertical="center" wrapText="1"/>
    </xf>
    <xf numFmtId="3" fontId="4" fillId="0" borderId="86" xfId="0" applyNumberFormat="1" applyFont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Border="1" applyAlignment="1">
      <alignment horizontal="right" vertical="center" wrapText="1"/>
    </xf>
    <xf numFmtId="3" fontId="4" fillId="0" borderId="19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70" xfId="0" applyNumberFormat="1" applyFont="1" applyBorder="1" applyAlignment="1">
      <alignment horizontal="right" vertical="center" wrapText="1"/>
    </xf>
    <xf numFmtId="3" fontId="4" fillId="0" borderId="5" xfId="0" applyNumberFormat="1" applyFont="1" applyBorder="1">
      <alignment vertical="center"/>
    </xf>
    <xf numFmtId="3" fontId="4" fillId="0" borderId="33" xfId="0" applyNumberFormat="1" applyFont="1" applyBorder="1" applyAlignment="1">
      <alignment horizontal="right" vertical="center" wrapText="1"/>
    </xf>
    <xf numFmtId="3" fontId="4" fillId="0" borderId="42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4" fillId="0" borderId="83" xfId="0" applyNumberFormat="1" applyFont="1" applyBorder="1" applyAlignment="1">
      <alignment horizontal="right" vertical="center" wrapText="1"/>
    </xf>
    <xf numFmtId="3" fontId="4" fillId="0" borderId="87" xfId="0" applyNumberFormat="1" applyFont="1" applyBorder="1" applyAlignment="1">
      <alignment horizontal="right" vertical="center" wrapText="1"/>
    </xf>
    <xf numFmtId="3" fontId="4" fillId="0" borderId="88" xfId="0" applyNumberFormat="1" applyFont="1" applyBorder="1" applyAlignment="1">
      <alignment horizontal="right" vertical="center" wrapText="1"/>
    </xf>
    <xf numFmtId="3" fontId="4" fillId="0" borderId="24" xfId="0" applyNumberFormat="1" applyFont="1" applyBorder="1">
      <alignment vertical="center"/>
    </xf>
    <xf numFmtId="3" fontId="4" fillId="0" borderId="25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3" fontId="4" fillId="0" borderId="2" xfId="0" applyNumberFormat="1" applyFont="1" applyBorder="1">
      <alignment vertical="center"/>
    </xf>
    <xf numFmtId="38" fontId="4" fillId="0" borderId="0" xfId="1" applyFo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right" vertical="center" wrapText="1"/>
    </xf>
    <xf numFmtId="0" fontId="4" fillId="2" borderId="28" xfId="0" applyFont="1" applyFill="1" applyBorder="1" applyAlignment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3" fontId="4" fillId="2" borderId="4" xfId="0" applyNumberFormat="1" applyFont="1" applyFill="1" applyBorder="1" applyAlignment="1">
      <alignment horizontal="right" vertical="center" wrapText="1"/>
    </xf>
    <xf numFmtId="182" fontId="4" fillId="2" borderId="3" xfId="0" applyNumberFormat="1" applyFont="1" applyFill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182" fontId="4" fillId="2" borderId="89" xfId="0" applyNumberFormat="1" applyFont="1" applyFill="1" applyBorder="1" applyAlignment="1">
      <alignment horizontal="right" vertical="center" wrapText="1"/>
    </xf>
    <xf numFmtId="3" fontId="4" fillId="2" borderId="18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3" fontId="4" fillId="2" borderId="20" xfId="0" applyNumberFormat="1" applyFont="1" applyFill="1" applyBorder="1" applyAlignment="1">
      <alignment horizontal="right" vertical="center" wrapText="1"/>
    </xf>
    <xf numFmtId="178" fontId="4" fillId="2" borderId="6" xfId="0" applyNumberFormat="1" applyFont="1" applyFill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180" fontId="4" fillId="2" borderId="21" xfId="0" applyNumberFormat="1" applyFont="1" applyFill="1" applyBorder="1" applyAlignment="1"/>
    <xf numFmtId="180" fontId="4" fillId="2" borderId="22" xfId="0" applyNumberFormat="1" applyFont="1" applyFill="1" applyBorder="1" applyAlignment="1"/>
    <xf numFmtId="180" fontId="4" fillId="2" borderId="23" xfId="0" applyNumberFormat="1" applyFont="1" applyFill="1" applyBorder="1" applyAlignment="1"/>
    <xf numFmtId="3" fontId="4" fillId="2" borderId="10" xfId="0" applyNumberFormat="1" applyFont="1" applyFill="1" applyBorder="1" applyAlignment="1">
      <alignment horizontal="right" vertical="center" wrapText="1"/>
    </xf>
    <xf numFmtId="182" fontId="4" fillId="2" borderId="1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justify" vertical="center"/>
    </xf>
    <xf numFmtId="180" fontId="5" fillId="0" borderId="0" xfId="0" applyNumberFormat="1" applyFo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 wrapText="1"/>
    </xf>
    <xf numFmtId="0" fontId="20" fillId="0" borderId="3" xfId="0" applyNumberFormat="1" applyFont="1" applyFill="1" applyBorder="1" applyAlignment="1">
      <alignment horizontal="right" vertical="center" wrapText="1"/>
    </xf>
    <xf numFmtId="176" fontId="4" fillId="0" borderId="0" xfId="2" applyNumberFormat="1" applyFont="1">
      <alignment vertical="center"/>
    </xf>
    <xf numFmtId="176" fontId="5" fillId="0" borderId="0" xfId="2" applyNumberFormat="1" applyFont="1">
      <alignment vertical="center"/>
    </xf>
    <xf numFmtId="3" fontId="5" fillId="0" borderId="0" xfId="0" applyNumberFormat="1" applyFont="1">
      <alignment vertical="center"/>
    </xf>
    <xf numFmtId="0" fontId="7" fillId="0" borderId="33" xfId="0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right" vertical="center" wrapText="1"/>
    </xf>
    <xf numFmtId="179" fontId="20" fillId="0" borderId="5" xfId="0" applyNumberFormat="1" applyFont="1" applyBorder="1" applyAlignment="1">
      <alignment horizontal="right" vertical="center" wrapText="1"/>
    </xf>
    <xf numFmtId="0" fontId="7" fillId="0" borderId="40" xfId="0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right" vertical="center" wrapText="1"/>
    </xf>
    <xf numFmtId="0" fontId="20" fillId="0" borderId="7" xfId="0" applyNumberFormat="1" applyFont="1" applyBorder="1" applyAlignment="1">
      <alignment horizontal="right" vertical="center" wrapText="1"/>
    </xf>
    <xf numFmtId="3" fontId="4" fillId="0" borderId="35" xfId="0" applyNumberFormat="1" applyFont="1" applyBorder="1" applyAlignment="1">
      <alignment horizontal="right" vertical="center" wrapText="1"/>
    </xf>
    <xf numFmtId="179" fontId="20" fillId="0" borderId="1" xfId="0" applyNumberFormat="1" applyFont="1" applyBorder="1" applyAlignment="1">
      <alignment horizontal="right" vertical="center" wrapText="1"/>
    </xf>
    <xf numFmtId="0" fontId="7" fillId="0" borderId="0" xfId="0" applyFont="1">
      <alignment vertical="center"/>
    </xf>
    <xf numFmtId="0" fontId="5" fillId="0" borderId="0" xfId="0" applyNumberFormat="1" applyFont="1">
      <alignment vertical="center"/>
    </xf>
    <xf numFmtId="0" fontId="5" fillId="0" borderId="39" xfId="0" applyNumberFormat="1" applyFont="1" applyBorder="1" applyAlignment="1">
      <alignment horizontal="center" vertical="center" wrapText="1"/>
    </xf>
    <xf numFmtId="3" fontId="20" fillId="0" borderId="12" xfId="0" applyNumberFormat="1" applyFont="1" applyBorder="1" applyAlignment="1">
      <alignment horizontal="right" vertical="center" wrapText="1"/>
    </xf>
    <xf numFmtId="0" fontId="20" fillId="0" borderId="3" xfId="0" applyNumberFormat="1" applyFont="1" applyBorder="1" applyAlignment="1">
      <alignment horizontal="right" vertical="center" wrapText="1"/>
    </xf>
    <xf numFmtId="3" fontId="20" fillId="0" borderId="33" xfId="0" applyNumberFormat="1" applyFont="1" applyBorder="1" applyAlignment="1">
      <alignment horizontal="right" vertical="center" wrapText="1"/>
    </xf>
    <xf numFmtId="0" fontId="20" fillId="0" borderId="33" xfId="0" applyFont="1" applyBorder="1" applyAlignment="1">
      <alignment horizontal="right" vertical="center" wrapText="1"/>
    </xf>
    <xf numFmtId="0" fontId="20" fillId="0" borderId="40" xfId="0" applyFont="1" applyBorder="1" applyAlignment="1">
      <alignment horizontal="right" vertical="center" wrapText="1"/>
    </xf>
    <xf numFmtId="0" fontId="20" fillId="0" borderId="9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horizontal="center" vertical="center" wrapText="1"/>
    </xf>
    <xf numFmtId="38" fontId="4" fillId="2" borderId="4" xfId="1" applyFont="1" applyFill="1" applyBorder="1" applyAlignment="1">
      <alignment horizontal="right" vertical="center" wrapText="1"/>
    </xf>
    <xf numFmtId="38" fontId="4" fillId="2" borderId="6" xfId="1" applyFont="1" applyFill="1" applyBorder="1" applyAlignment="1">
      <alignment horizontal="right" vertical="center" wrapText="1"/>
    </xf>
    <xf numFmtId="3" fontId="4" fillId="0" borderId="9" xfId="0" applyNumberFormat="1" applyFont="1" applyBorder="1" applyAlignment="1">
      <alignment horizontal="right" vertical="center" wrapText="1"/>
    </xf>
    <xf numFmtId="38" fontId="4" fillId="2" borderId="10" xfId="1" applyFont="1" applyFill="1" applyBorder="1" applyAlignment="1">
      <alignment horizontal="right" vertical="center" wrapText="1"/>
    </xf>
    <xf numFmtId="0" fontId="28" fillId="0" borderId="0" xfId="0" applyFont="1" applyAlignment="1">
      <alignment horizontal="justify" vertical="center"/>
    </xf>
    <xf numFmtId="0" fontId="21" fillId="0" borderId="46" xfId="0" applyFont="1" applyBorder="1">
      <alignment vertical="center"/>
    </xf>
    <xf numFmtId="0" fontId="21" fillId="0" borderId="0" xfId="0" applyFont="1" applyBorder="1">
      <alignment vertical="center"/>
    </xf>
    <xf numFmtId="0" fontId="35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right" vertical="center" wrapText="1"/>
    </xf>
    <xf numFmtId="0" fontId="19" fillId="0" borderId="52" xfId="0" applyFont="1" applyBorder="1">
      <alignment vertical="center"/>
    </xf>
    <xf numFmtId="0" fontId="19" fillId="0" borderId="0" xfId="0" applyFont="1" applyBorder="1">
      <alignment vertical="center"/>
    </xf>
    <xf numFmtId="3" fontId="20" fillId="0" borderId="1" xfId="0" applyNumberFormat="1" applyFont="1" applyBorder="1" applyAlignment="1">
      <alignment horizontal="right" vertical="center" wrapText="1"/>
    </xf>
    <xf numFmtId="3" fontId="20" fillId="0" borderId="2" xfId="0" applyNumberFormat="1" applyFont="1" applyBorder="1" applyAlignment="1">
      <alignment horizontal="right" vertical="center" wrapText="1"/>
    </xf>
    <xf numFmtId="3" fontId="19" fillId="0" borderId="0" xfId="0" applyNumberFormat="1" applyFont="1">
      <alignment vertical="center"/>
    </xf>
    <xf numFmtId="0" fontId="5" fillId="0" borderId="0" xfId="0" applyFont="1" applyFill="1">
      <alignment vertical="center"/>
    </xf>
    <xf numFmtId="0" fontId="34" fillId="0" borderId="0" xfId="0" applyFont="1" applyFill="1" applyAlignment="1">
      <alignment horizontal="justify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4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0" fontId="31" fillId="0" borderId="26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6" fillId="0" borderId="90" xfId="0" applyFont="1" applyFill="1" applyBorder="1" applyAlignment="1">
      <alignment horizontal="right" vertical="center"/>
    </xf>
    <xf numFmtId="0" fontId="21" fillId="0" borderId="90" xfId="0" applyFont="1" applyFill="1" applyBorder="1" applyAlignment="1">
      <alignment vertical="center"/>
    </xf>
    <xf numFmtId="0" fontId="36" fillId="0" borderId="54" xfId="0" applyFont="1" applyFill="1" applyBorder="1" applyAlignment="1">
      <alignment horizontal="right" vertical="center"/>
    </xf>
    <xf numFmtId="38" fontId="36" fillId="0" borderId="90" xfId="1" applyFont="1" applyFill="1" applyBorder="1" applyAlignment="1">
      <alignment horizontal="right" vertical="center"/>
    </xf>
    <xf numFmtId="0" fontId="31" fillId="0" borderId="9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right" vertical="center" wrapText="1"/>
    </xf>
    <xf numFmtId="0" fontId="21" fillId="0" borderId="22" xfId="0" applyFont="1" applyFill="1" applyBorder="1" applyAlignment="1">
      <alignment horizontal="right" vertical="center" wrapText="1"/>
    </xf>
    <xf numFmtId="0" fontId="21" fillId="0" borderId="23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180" fontId="5" fillId="0" borderId="0" xfId="0" applyNumberFormat="1" applyFont="1" applyFill="1">
      <alignment vertical="center"/>
    </xf>
    <xf numFmtId="0" fontId="4" fillId="0" borderId="51" xfId="0" applyFont="1" applyBorder="1" applyAlignment="1">
      <alignment horizontal="center" vertical="center" wrapText="1"/>
    </xf>
    <xf numFmtId="3" fontId="4" fillId="0" borderId="55" xfId="0" applyNumberFormat="1" applyFont="1" applyFill="1" applyBorder="1" applyAlignment="1">
      <alignment horizontal="right" vertical="center" wrapText="1"/>
    </xf>
    <xf numFmtId="3" fontId="20" fillId="0" borderId="53" xfId="0" applyNumberFormat="1" applyFont="1" applyBorder="1" applyAlignment="1">
      <alignment horizontal="right" vertical="center" wrapText="1"/>
    </xf>
    <xf numFmtId="1" fontId="4" fillId="0" borderId="0" xfId="0" applyNumberFormat="1" applyFont="1">
      <alignment vertical="center"/>
    </xf>
    <xf numFmtId="3" fontId="4" fillId="0" borderId="60" xfId="0" applyNumberFormat="1" applyFont="1" applyBorder="1" applyAlignment="1">
      <alignment horizontal="right" vertical="center" wrapText="1"/>
    </xf>
    <xf numFmtId="3" fontId="4" fillId="0" borderId="54" xfId="0" applyNumberFormat="1" applyFont="1" applyBorder="1" applyAlignment="1">
      <alignment horizontal="right" vertical="center" wrapText="1"/>
    </xf>
    <xf numFmtId="3" fontId="4" fillId="0" borderId="55" xfId="0" applyNumberFormat="1" applyFont="1" applyBorder="1" applyAlignment="1">
      <alignment horizontal="right" vertical="center" wrapText="1"/>
    </xf>
    <xf numFmtId="0" fontId="38" fillId="0" borderId="23" xfId="0" applyFont="1" applyBorder="1" applyAlignment="1">
      <alignment horizontal="center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4" fillId="0" borderId="23" xfId="0" applyNumberFormat="1" applyFont="1" applyBorder="1" applyAlignment="1">
      <alignment horizontal="right" vertical="center" wrapText="1"/>
    </xf>
    <xf numFmtId="1" fontId="20" fillId="0" borderId="9" xfId="0" applyNumberFormat="1" applyFont="1" applyBorder="1" applyAlignment="1">
      <alignment horizontal="right" vertical="center" wrapText="1"/>
    </xf>
    <xf numFmtId="0" fontId="39" fillId="0" borderId="0" xfId="0" applyFont="1" applyAlignment="1">
      <alignment horizontal="justify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29" xfId="0" applyFont="1" applyBorder="1" applyAlignment="1">
      <alignment horizontal="right" vertical="center" wrapText="1"/>
    </xf>
    <xf numFmtId="3" fontId="4" fillId="0" borderId="29" xfId="0" applyNumberFormat="1" applyFont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5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6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3" xfId="0" applyFont="1" applyFill="1" applyBorder="1" applyAlignment="1">
      <alignment horizontal="center" vertical="center" wrapText="1"/>
    </xf>
    <xf numFmtId="3" fontId="15" fillId="0" borderId="61" xfId="0" applyNumberFormat="1" applyFont="1" applyFill="1" applyBorder="1" applyAlignment="1">
      <alignment horizontal="right" vertical="center" wrapText="1"/>
    </xf>
    <xf numFmtId="3" fontId="15" fillId="0" borderId="54" xfId="0" applyNumberFormat="1" applyFont="1" applyFill="1" applyBorder="1" applyAlignment="1">
      <alignment horizontal="right" vertical="center" wrapText="1"/>
    </xf>
    <xf numFmtId="3" fontId="15" fillId="0" borderId="64" xfId="0" applyNumberFormat="1" applyFont="1" applyFill="1" applyBorder="1" applyAlignment="1">
      <alignment horizontal="right" vertical="center" wrapText="1"/>
    </xf>
    <xf numFmtId="3" fontId="15" fillId="0" borderId="53" xfId="0" applyNumberFormat="1" applyFont="1" applyFill="1" applyBorder="1" applyAlignment="1">
      <alignment horizontal="right" vertical="center" wrapText="1"/>
    </xf>
    <xf numFmtId="181" fontId="15" fillId="0" borderId="89" xfId="0" applyNumberFormat="1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15" fillId="0" borderId="85" xfId="0" applyNumberFormat="1" applyFont="1" applyFill="1" applyBorder="1" applyAlignment="1">
      <alignment horizontal="right" vertical="center" wrapText="1"/>
    </xf>
    <xf numFmtId="3" fontId="15" fillId="0" borderId="42" xfId="0" applyNumberFormat="1" applyFont="1" applyFill="1" applyBorder="1" applyAlignment="1">
      <alignment horizontal="right" vertical="center" wrapText="1"/>
    </xf>
    <xf numFmtId="181" fontId="15" fillId="0" borderId="6" xfId="0" applyNumberFormat="1" applyFont="1" applyFill="1" applyBorder="1" applyAlignment="1">
      <alignment horizontal="right" vertical="center" wrapText="1"/>
    </xf>
    <xf numFmtId="0" fontId="15" fillId="0" borderId="85" xfId="0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horizontal="right" vertical="center" wrapText="1"/>
    </xf>
    <xf numFmtId="0" fontId="15" fillId="0" borderId="42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right" vertical="center" wrapText="1"/>
    </xf>
    <xf numFmtId="0" fontId="15" fillId="0" borderId="87" xfId="0" applyFont="1" applyFill="1" applyBorder="1" applyAlignment="1">
      <alignment horizontal="right" vertical="center" wrapText="1"/>
    </xf>
    <xf numFmtId="0" fontId="15" fillId="0" borderId="88" xfId="0" applyFont="1" applyFill="1" applyBorder="1" applyAlignment="1">
      <alignment horizontal="right" vertical="center" wrapText="1"/>
    </xf>
    <xf numFmtId="181" fontId="15" fillId="0" borderId="59" xfId="0" applyNumberFormat="1" applyFont="1" applyFill="1" applyBorder="1" applyAlignment="1">
      <alignment horizontal="right" vertical="center" wrapText="1"/>
    </xf>
    <xf numFmtId="3" fontId="15" fillId="0" borderId="56" xfId="0" applyNumberFormat="1" applyFont="1" applyFill="1" applyBorder="1" applyAlignment="1">
      <alignment horizontal="right" vertical="center" wrapText="1"/>
    </xf>
    <xf numFmtId="3" fontId="15" fillId="0" borderId="25" xfId="0" applyNumberFormat="1" applyFont="1" applyFill="1" applyBorder="1" applyAlignment="1">
      <alignment horizontal="right" vertical="center" wrapText="1"/>
    </xf>
    <xf numFmtId="3" fontId="15" fillId="0" borderId="63" xfId="0" applyNumberFormat="1" applyFont="1" applyFill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181" fontId="15" fillId="0" borderId="2" xfId="0" applyNumberFormat="1" applyFont="1" applyFill="1" applyBorder="1" applyAlignment="1">
      <alignment horizontal="right" vertical="center" wrapText="1"/>
    </xf>
    <xf numFmtId="0" fontId="31" fillId="0" borderId="56" xfId="0" applyFont="1" applyFill="1" applyBorder="1" applyAlignment="1">
      <alignment horizontal="center" vertical="center" wrapText="1"/>
    </xf>
    <xf numFmtId="0" fontId="31" fillId="0" borderId="63" xfId="0" applyFont="1" applyFill="1" applyBorder="1" applyAlignment="1">
      <alignment horizontal="center" vertical="center" wrapText="1"/>
    </xf>
    <xf numFmtId="0" fontId="36" fillId="0" borderId="24" xfId="0" applyFont="1" applyFill="1" applyBorder="1" applyAlignment="1">
      <alignment horizontal="center" vertical="center"/>
    </xf>
    <xf numFmtId="0" fontId="36" fillId="0" borderId="26" xfId="0" applyFont="1" applyFill="1" applyBorder="1">
      <alignment vertical="center"/>
    </xf>
    <xf numFmtId="3" fontId="21" fillId="0" borderId="30" xfId="0" applyNumberFormat="1" applyFont="1" applyFill="1" applyBorder="1" applyAlignment="1">
      <alignment horizontal="right" vertical="center" wrapText="1"/>
    </xf>
    <xf numFmtId="3" fontId="21" fillId="0" borderId="31" xfId="0" applyNumberFormat="1" applyFont="1" applyFill="1" applyBorder="1" applyAlignment="1">
      <alignment horizontal="right" vertical="center" wrapText="1"/>
    </xf>
    <xf numFmtId="3" fontId="21" fillId="0" borderId="92" xfId="0" applyNumberFormat="1" applyFont="1" applyFill="1" applyBorder="1" applyAlignment="1">
      <alignment horizontal="right" vertical="center" wrapText="1"/>
    </xf>
    <xf numFmtId="3" fontId="21" fillId="0" borderId="93" xfId="0" applyNumberFormat="1" applyFont="1" applyFill="1" applyBorder="1" applyAlignment="1">
      <alignment horizontal="right" vertical="center" wrapText="1"/>
    </xf>
    <xf numFmtId="3" fontId="36" fillId="0" borderId="30" xfId="0" applyNumberFormat="1" applyFont="1" applyFill="1" applyBorder="1">
      <alignment vertical="center"/>
    </xf>
    <xf numFmtId="181" fontId="36" fillId="0" borderId="32" xfId="0" applyNumberFormat="1" applyFont="1" applyFill="1" applyBorder="1">
      <alignment vertical="center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3" fontId="4" fillId="0" borderId="27" xfId="0" applyNumberFormat="1" applyFont="1" applyFill="1" applyBorder="1" applyAlignment="1">
      <alignment horizontal="right" vertical="center" wrapText="1"/>
    </xf>
    <xf numFmtId="181" fontId="4" fillId="0" borderId="3" xfId="0" applyNumberFormat="1" applyFont="1" applyFill="1" applyBorder="1" applyAlignment="1">
      <alignment horizontal="right" vertical="center" wrapText="1"/>
    </xf>
    <xf numFmtId="0" fontId="7" fillId="0" borderId="20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right" vertical="center" wrapText="1"/>
    </xf>
    <xf numFmtId="181" fontId="4" fillId="0" borderId="5" xfId="0" applyNumberFormat="1" applyFont="1" applyFill="1" applyBorder="1" applyAlignment="1">
      <alignment horizontal="right" vertical="center" wrapText="1"/>
    </xf>
    <xf numFmtId="3" fontId="4" fillId="0" borderId="18" xfId="0" applyNumberFormat="1" applyFont="1" applyFill="1" applyBorder="1" applyAlignment="1">
      <alignment horizontal="right" vertical="center" wrapText="1"/>
    </xf>
    <xf numFmtId="0" fontId="7" fillId="0" borderId="23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right" vertical="center" wrapText="1"/>
    </xf>
    <xf numFmtId="181" fontId="4" fillId="0" borderId="7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justify" vertical="center"/>
    </xf>
    <xf numFmtId="0" fontId="7" fillId="0" borderId="1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15" fillId="0" borderId="35" xfId="0" applyNumberFormat="1" applyFont="1" applyFill="1" applyBorder="1" applyAlignment="1">
      <alignment horizontal="right" vertical="center" wrapText="1"/>
    </xf>
    <xf numFmtId="3" fontId="15" fillId="0" borderId="51" xfId="0" applyNumberFormat="1" applyFont="1" applyFill="1" applyBorder="1" applyAlignment="1">
      <alignment horizontal="right" vertical="center" wrapText="1"/>
    </xf>
    <xf numFmtId="3" fontId="15" fillId="0" borderId="2" xfId="0" applyNumberFormat="1" applyFont="1" applyFill="1" applyBorder="1" applyAlignment="1">
      <alignment horizontal="right" vertical="center" wrapText="1"/>
    </xf>
    <xf numFmtId="0" fontId="15" fillId="0" borderId="45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justify" vertical="center"/>
    </xf>
    <xf numFmtId="0" fontId="4" fillId="0" borderId="47" xfId="0" applyFont="1" applyFill="1" applyBorder="1" applyAlignment="1">
      <alignment horizontal="left" vertical="center" wrapText="1"/>
    </xf>
    <xf numFmtId="0" fontId="4" fillId="0" borderId="48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right" vertical="center" wrapText="1"/>
    </xf>
    <xf numFmtId="0" fontId="15" fillId="0" borderId="51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 vertical="center"/>
    </xf>
    <xf numFmtId="0" fontId="21" fillId="0" borderId="45" xfId="0" applyFont="1" applyBorder="1" applyAlignment="1">
      <alignment horizontal="justify" vertical="center"/>
    </xf>
    <xf numFmtId="0" fontId="21" fillId="0" borderId="0" xfId="0" applyFont="1" applyBorder="1" applyAlignment="1">
      <alignment horizontal="justify" vertical="center"/>
    </xf>
    <xf numFmtId="0" fontId="15" fillId="0" borderId="0" xfId="0" applyFo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46" xfId="0" applyFont="1" applyBorder="1" applyAlignment="1">
      <alignment horizontal="left" vertical="center" wrapText="1"/>
    </xf>
    <xf numFmtId="3" fontId="4" fillId="0" borderId="39" xfId="0" applyNumberFormat="1" applyFont="1" applyFill="1" applyBorder="1" applyAlignment="1">
      <alignment vertical="center" wrapText="1"/>
    </xf>
    <xf numFmtId="3" fontId="4" fillId="0" borderId="11" xfId="0" applyNumberFormat="1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21" fillId="0" borderId="0" xfId="0" applyFont="1" applyFill="1" applyBorder="1" applyAlignment="1">
      <alignment horizontal="justify" vertical="center"/>
    </xf>
    <xf numFmtId="0" fontId="21" fillId="0" borderId="45" xfId="0" applyFont="1" applyFill="1" applyBorder="1" applyAlignment="1">
      <alignment horizontal="justify" vertical="center"/>
    </xf>
    <xf numFmtId="0" fontId="4" fillId="0" borderId="76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8" xfId="0" applyFont="1" applyBorder="1" applyAlignment="1">
      <alignment horizontal="center" vertical="center"/>
    </xf>
    <xf numFmtId="0" fontId="17" fillId="0" borderId="80" xfId="0" applyFont="1" applyBorder="1" applyAlignment="1">
      <alignment horizontal="justify" vertical="center"/>
    </xf>
    <xf numFmtId="0" fontId="17" fillId="0" borderId="81" xfId="0" applyFont="1" applyBorder="1" applyAlignment="1">
      <alignment horizontal="justify" vertical="center"/>
    </xf>
    <xf numFmtId="0" fontId="17" fillId="0" borderId="82" xfId="0" applyFont="1" applyBorder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4" fillId="0" borderId="65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71" xfId="0" applyFont="1" applyBorder="1" applyAlignment="1">
      <alignment horizontal="center" vertical="center" textRotation="255"/>
    </xf>
    <xf numFmtId="0" fontId="4" fillId="0" borderId="6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/>
    </xf>
    <xf numFmtId="0" fontId="4" fillId="0" borderId="6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 wrapText="1"/>
    </xf>
    <xf numFmtId="0" fontId="15" fillId="0" borderId="5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29" fillId="0" borderId="83" xfId="0" applyFont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0" fontId="21" fillId="0" borderId="0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31" fillId="0" borderId="46" xfId="0" applyFont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1" fillId="0" borderId="4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181" fontId="21" fillId="0" borderId="44" xfId="0" applyNumberFormat="1" applyFont="1" applyFill="1" applyBorder="1" applyAlignment="1">
      <alignment vertical="center" wrapText="1"/>
    </xf>
    <xf numFmtId="181" fontId="21" fillId="0" borderId="29" xfId="0" applyNumberFormat="1" applyFont="1" applyFill="1" applyBorder="1" applyAlignment="1">
      <alignment vertical="center" wrapText="1"/>
    </xf>
    <xf numFmtId="0" fontId="37" fillId="0" borderId="45" xfId="0" applyFont="1" applyFill="1" applyBorder="1" applyAlignment="1">
      <alignment horizontal="left" vertical="center"/>
    </xf>
    <xf numFmtId="0" fontId="21" fillId="0" borderId="46" xfId="0" applyFont="1" applyFill="1" applyBorder="1">
      <alignment vertical="center"/>
    </xf>
    <xf numFmtId="0" fontId="4" fillId="0" borderId="8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 readingOrder="2"/>
    </xf>
    <xf numFmtId="0" fontId="4" fillId="0" borderId="91" xfId="0" applyFont="1" applyBorder="1" applyAlignment="1">
      <alignment horizontal="center" vertical="center" wrapText="1" readingOrder="2"/>
    </xf>
    <xf numFmtId="0" fontId="4" fillId="0" borderId="30" xfId="0" applyFont="1" applyBorder="1" applyAlignment="1">
      <alignment horizontal="center" vertical="center" wrapText="1" readingOrder="2"/>
    </xf>
    <xf numFmtId="0" fontId="4" fillId="0" borderId="50" xfId="0" applyFont="1" applyBorder="1" applyAlignment="1">
      <alignment horizontal="center" vertical="center" wrapText="1"/>
    </xf>
    <xf numFmtId="0" fontId="31" fillId="0" borderId="45" xfId="0" applyFont="1" applyFill="1" applyBorder="1" applyAlignment="1">
      <alignment horizontal="justify" vertical="center"/>
    </xf>
    <xf numFmtId="0" fontId="31" fillId="0" borderId="46" xfId="0" applyFont="1" applyFill="1" applyBorder="1" applyAlignment="1">
      <alignment horizontal="left" vertical="center"/>
    </xf>
    <xf numFmtId="0" fontId="7" fillId="0" borderId="35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/>
  </sheetViews>
  <sheetFormatPr defaultRowHeight="18" x14ac:dyDescent="0.4"/>
  <cols>
    <col min="1" max="1" width="31.625" style="3" bestFit="1" customWidth="1"/>
    <col min="2" max="2" width="9.875" style="3" bestFit="1" customWidth="1"/>
    <col min="3" max="16384" width="9" style="3"/>
  </cols>
  <sheetData>
    <row r="1" spans="1:2" ht="24" x14ac:dyDescent="0.4">
      <c r="A1" s="1" t="s">
        <v>0</v>
      </c>
      <c r="B1" s="2"/>
    </row>
    <row r="2" spans="1:2" ht="18.75" thickBot="1" x14ac:dyDescent="0.45">
      <c r="A2" s="2"/>
      <c r="B2" s="2"/>
    </row>
    <row r="3" spans="1:2" ht="18.75" thickBot="1" x14ac:dyDescent="0.45">
      <c r="A3" s="4" t="s">
        <v>1</v>
      </c>
      <c r="B3" s="5" t="s">
        <v>2</v>
      </c>
    </row>
    <row r="4" spans="1:2" x14ac:dyDescent="0.4">
      <c r="A4" s="6" t="s">
        <v>3</v>
      </c>
      <c r="B4" s="7">
        <v>73572</v>
      </c>
    </row>
    <row r="5" spans="1:2" x14ac:dyDescent="0.4">
      <c r="A5" s="8" t="s">
        <v>4</v>
      </c>
      <c r="B5" s="9">
        <v>44015</v>
      </c>
    </row>
    <row r="6" spans="1:2" x14ac:dyDescent="0.4">
      <c r="A6" s="8" t="s">
        <v>5</v>
      </c>
      <c r="B6" s="9">
        <v>3996</v>
      </c>
    </row>
    <row r="7" spans="1:2" x14ac:dyDescent="0.4">
      <c r="A7" s="8" t="s">
        <v>6</v>
      </c>
      <c r="B7" s="9">
        <v>4142</v>
      </c>
    </row>
    <row r="8" spans="1:2" x14ac:dyDescent="0.4">
      <c r="A8" s="8" t="s">
        <v>7</v>
      </c>
      <c r="B8" s="9">
        <v>109719</v>
      </c>
    </row>
    <row r="9" spans="1:2" x14ac:dyDescent="0.4">
      <c r="A9" s="8" t="s">
        <v>8</v>
      </c>
      <c r="B9" s="9">
        <v>185360</v>
      </c>
    </row>
    <row r="10" spans="1:2" x14ac:dyDescent="0.4">
      <c r="A10" s="8" t="s">
        <v>9</v>
      </c>
      <c r="B10" s="9">
        <v>259050</v>
      </c>
    </row>
    <row r="11" spans="1:2" x14ac:dyDescent="0.4">
      <c r="A11" s="10" t="s">
        <v>10</v>
      </c>
      <c r="B11" s="11">
        <v>19668</v>
      </c>
    </row>
    <row r="12" spans="1:2" ht="18.75" thickBot="1" x14ac:dyDescent="0.45">
      <c r="A12" s="12" t="s">
        <v>11</v>
      </c>
      <c r="B12" s="13">
        <v>32591</v>
      </c>
    </row>
    <row r="13" spans="1:2" ht="18.75" thickBot="1" x14ac:dyDescent="0.45">
      <c r="A13" s="4" t="s">
        <v>12</v>
      </c>
      <c r="B13" s="14">
        <v>732113</v>
      </c>
    </row>
    <row r="14" spans="1:2" x14ac:dyDescent="0.4">
      <c r="B14" s="3" t="s">
        <v>13</v>
      </c>
    </row>
  </sheetData>
  <phoneticPr fontId="3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opLeftCell="A46" workbookViewId="0">
      <selection activeCell="A49" sqref="A49"/>
    </sheetView>
  </sheetViews>
  <sheetFormatPr defaultRowHeight="18" x14ac:dyDescent="0.4"/>
  <cols>
    <col min="1" max="1" width="11" style="2" bestFit="1" customWidth="1"/>
    <col min="2" max="2" width="9" style="2" bestFit="1" customWidth="1"/>
    <col min="3" max="3" width="7.125" style="2" bestFit="1" customWidth="1"/>
    <col min="4" max="16384" width="9" style="2"/>
  </cols>
  <sheetData>
    <row r="1" spans="1:4" ht="24" x14ac:dyDescent="0.4">
      <c r="A1" s="625" t="s">
        <v>133</v>
      </c>
      <c r="B1" s="625"/>
      <c r="C1" s="625"/>
    </row>
    <row r="2" spans="1:4" ht="18.75" thickBot="1" x14ac:dyDescent="0.45">
      <c r="A2" s="162"/>
    </row>
    <row r="3" spans="1:4" ht="18.75" thickBot="1" x14ac:dyDescent="0.45">
      <c r="A3" s="4" t="s">
        <v>134</v>
      </c>
      <c r="B3" s="28" t="s">
        <v>135</v>
      </c>
      <c r="C3" s="29" t="s">
        <v>136</v>
      </c>
    </row>
    <row r="4" spans="1:4" x14ac:dyDescent="0.4">
      <c r="A4" s="163" t="s">
        <v>137</v>
      </c>
      <c r="B4" s="164">
        <v>812</v>
      </c>
      <c r="C4" s="165">
        <v>88.366525193165728</v>
      </c>
      <c r="D4" s="107"/>
    </row>
    <row r="5" spans="1:4" x14ac:dyDescent="0.4">
      <c r="A5" s="166" t="s">
        <v>138</v>
      </c>
      <c r="B5" s="167">
        <v>804</v>
      </c>
      <c r="C5" s="168">
        <v>43.598503334960142</v>
      </c>
      <c r="D5" s="107"/>
    </row>
    <row r="6" spans="1:4" x14ac:dyDescent="0.4">
      <c r="A6" s="166" t="s">
        <v>139</v>
      </c>
      <c r="B6" s="36">
        <v>1879</v>
      </c>
      <c r="C6" s="168">
        <v>13.797509252188217</v>
      </c>
      <c r="D6" s="107"/>
    </row>
    <row r="7" spans="1:4" x14ac:dyDescent="0.4">
      <c r="A7" s="166" t="s">
        <v>140</v>
      </c>
      <c r="B7" s="36">
        <v>1709</v>
      </c>
      <c r="C7" s="168">
        <v>16.406032504871892</v>
      </c>
      <c r="D7" s="107"/>
    </row>
    <row r="8" spans="1:4" x14ac:dyDescent="0.4">
      <c r="A8" s="166" t="s">
        <v>141</v>
      </c>
      <c r="B8" s="36">
        <v>1833</v>
      </c>
      <c r="C8" s="168">
        <v>4.5787339912921619</v>
      </c>
      <c r="D8" s="107"/>
    </row>
    <row r="9" spans="1:4" x14ac:dyDescent="0.4">
      <c r="A9" s="166" t="s">
        <v>142</v>
      </c>
      <c r="B9" s="36">
        <v>1516</v>
      </c>
      <c r="C9" s="168">
        <v>49.225573919537617</v>
      </c>
      <c r="D9" s="107"/>
    </row>
    <row r="10" spans="1:4" x14ac:dyDescent="0.4">
      <c r="A10" s="166" t="s">
        <v>143</v>
      </c>
      <c r="B10" s="36">
        <v>964</v>
      </c>
      <c r="C10" s="168">
        <v>2.7681501922486049</v>
      </c>
      <c r="D10" s="107"/>
    </row>
    <row r="11" spans="1:4" x14ac:dyDescent="0.4">
      <c r="A11" s="166" t="s">
        <v>144</v>
      </c>
      <c r="B11" s="36">
        <v>1877</v>
      </c>
      <c r="C11" s="168">
        <v>6.6366362119197806</v>
      </c>
      <c r="D11" s="107"/>
    </row>
    <row r="12" spans="1:4" x14ac:dyDescent="0.4">
      <c r="A12" s="166" t="s">
        <v>145</v>
      </c>
      <c r="B12" s="38">
        <v>457</v>
      </c>
      <c r="C12" s="168">
        <v>5.313706339240035</v>
      </c>
      <c r="D12" s="107"/>
    </row>
    <row r="13" spans="1:4" x14ac:dyDescent="0.4">
      <c r="A13" s="166" t="s">
        <v>146</v>
      </c>
      <c r="B13" s="36">
        <v>3225</v>
      </c>
      <c r="C13" s="168">
        <v>8.4461892627327941</v>
      </c>
      <c r="D13" s="107"/>
    </row>
    <row r="14" spans="1:4" x14ac:dyDescent="0.4">
      <c r="A14" s="166" t="s">
        <v>147</v>
      </c>
      <c r="B14" s="36">
        <v>3097</v>
      </c>
      <c r="C14" s="168">
        <v>7.7580743342259586</v>
      </c>
      <c r="D14" s="107"/>
    </row>
    <row r="15" spans="1:4" x14ac:dyDescent="0.4">
      <c r="A15" s="166" t="s">
        <v>148</v>
      </c>
      <c r="B15" s="36">
        <v>1854</v>
      </c>
      <c r="C15" s="168">
        <v>24.362680683311432</v>
      </c>
      <c r="D15" s="107"/>
    </row>
    <row r="16" spans="1:4" x14ac:dyDescent="0.4">
      <c r="A16" s="166" t="s">
        <v>149</v>
      </c>
      <c r="B16" s="36">
        <v>4454</v>
      </c>
      <c r="C16" s="168">
        <v>19.3674067503283</v>
      </c>
      <c r="D16" s="107"/>
    </row>
    <row r="17" spans="1:4" x14ac:dyDescent="0.4">
      <c r="A17" s="166" t="s">
        <v>150</v>
      </c>
      <c r="B17" s="38">
        <v>0</v>
      </c>
      <c r="C17" s="168">
        <v>0</v>
      </c>
      <c r="D17" s="107"/>
    </row>
    <row r="18" spans="1:4" x14ac:dyDescent="0.4">
      <c r="A18" s="166" t="s">
        <v>151</v>
      </c>
      <c r="B18" s="38">
        <v>487</v>
      </c>
      <c r="C18" s="168">
        <v>4.068776526417806</v>
      </c>
      <c r="D18" s="107"/>
    </row>
    <row r="19" spans="1:4" x14ac:dyDescent="0.4">
      <c r="A19" s="166" t="s">
        <v>152</v>
      </c>
      <c r="B19" s="167">
        <v>1379</v>
      </c>
      <c r="C19" s="168">
        <v>24.879571328053114</v>
      </c>
      <c r="D19" s="107"/>
    </row>
    <row r="20" spans="1:4" x14ac:dyDescent="0.4">
      <c r="A20" s="166" t="s">
        <v>153</v>
      </c>
      <c r="B20" s="38">
        <v>445</v>
      </c>
      <c r="C20" s="168">
        <v>3.7087660227026489</v>
      </c>
      <c r="D20" s="107"/>
    </row>
    <row r="21" spans="1:4" x14ac:dyDescent="0.4">
      <c r="A21" s="166" t="s">
        <v>154</v>
      </c>
      <c r="B21" s="36">
        <v>1565</v>
      </c>
      <c r="C21" s="168">
        <v>3.1639171923014717</v>
      </c>
      <c r="D21" s="107"/>
    </row>
    <row r="22" spans="1:4" x14ac:dyDescent="0.4">
      <c r="A22" s="166" t="s">
        <v>155</v>
      </c>
      <c r="B22" s="36">
        <v>871</v>
      </c>
      <c r="C22" s="168">
        <v>3.269691350146029</v>
      </c>
      <c r="D22" s="107"/>
    </row>
    <row r="23" spans="1:4" x14ac:dyDescent="0.4">
      <c r="A23" s="166" t="s">
        <v>156</v>
      </c>
      <c r="B23" s="36">
        <v>1002</v>
      </c>
      <c r="C23" s="168">
        <v>14.649122807017543</v>
      </c>
      <c r="D23" s="107"/>
    </row>
    <row r="24" spans="1:4" x14ac:dyDescent="0.4">
      <c r="A24" s="166" t="s">
        <v>157</v>
      </c>
      <c r="B24" s="36">
        <v>2623</v>
      </c>
      <c r="C24" s="168">
        <v>0.95722870065783472</v>
      </c>
      <c r="D24" s="107"/>
    </row>
    <row r="25" spans="1:4" x14ac:dyDescent="0.4">
      <c r="A25" s="166" t="s">
        <v>158</v>
      </c>
      <c r="B25" s="38">
        <v>782</v>
      </c>
      <c r="C25" s="168">
        <v>12.2543642460902</v>
      </c>
      <c r="D25" s="107"/>
    </row>
    <row r="26" spans="1:4" x14ac:dyDescent="0.4">
      <c r="A26" s="166" t="s">
        <v>159</v>
      </c>
      <c r="B26" s="36">
        <v>1028</v>
      </c>
      <c r="C26" s="168">
        <v>8.6868345445327027</v>
      </c>
      <c r="D26" s="107"/>
    </row>
    <row r="27" spans="1:4" x14ac:dyDescent="0.4">
      <c r="A27" s="166" t="s">
        <v>160</v>
      </c>
      <c r="B27" s="36">
        <v>1152</v>
      </c>
      <c r="C27" s="168">
        <v>10.515458271338986</v>
      </c>
      <c r="D27" s="169"/>
    </row>
    <row r="28" spans="1:4" x14ac:dyDescent="0.4">
      <c r="A28" s="166" t="s">
        <v>161</v>
      </c>
      <c r="B28" s="36">
        <v>680</v>
      </c>
      <c r="C28" s="168">
        <v>11.575256187655329</v>
      </c>
      <c r="D28" s="169"/>
    </row>
    <row r="29" spans="1:4" x14ac:dyDescent="0.4">
      <c r="A29" s="166" t="s">
        <v>162</v>
      </c>
      <c r="B29" s="36">
        <v>2632</v>
      </c>
      <c r="C29" s="168">
        <v>23.898594413975957</v>
      </c>
      <c r="D29" s="169"/>
    </row>
    <row r="30" spans="1:4" x14ac:dyDescent="0.4">
      <c r="A30" s="166" t="s">
        <v>163</v>
      </c>
      <c r="B30" s="36">
        <v>2980</v>
      </c>
      <c r="C30" s="168">
        <v>29.186499774735069</v>
      </c>
      <c r="D30" s="169"/>
    </row>
    <row r="31" spans="1:4" x14ac:dyDescent="0.4">
      <c r="A31" s="166" t="s">
        <v>164</v>
      </c>
      <c r="B31" s="38">
        <v>456</v>
      </c>
      <c r="C31" s="168">
        <v>34.51146598047378</v>
      </c>
      <c r="D31" s="169"/>
    </row>
    <row r="32" spans="1:4" x14ac:dyDescent="0.4">
      <c r="A32" s="166" t="s">
        <v>165</v>
      </c>
      <c r="B32" s="38">
        <v>390</v>
      </c>
      <c r="C32" s="168">
        <v>24.760332677290332</v>
      </c>
      <c r="D32" s="169"/>
    </row>
    <row r="33" spans="1:10" x14ac:dyDescent="0.4">
      <c r="A33" s="166" t="s">
        <v>166</v>
      </c>
      <c r="B33" s="38">
        <v>590</v>
      </c>
      <c r="C33" s="168">
        <v>119.8943304206462</v>
      </c>
      <c r="D33" s="169"/>
    </row>
    <row r="34" spans="1:10" x14ac:dyDescent="0.4">
      <c r="A34" s="166" t="s">
        <v>167</v>
      </c>
      <c r="B34" s="36">
        <v>1579</v>
      </c>
      <c r="C34" s="168">
        <v>1.9070716244892634</v>
      </c>
      <c r="D34" s="169"/>
    </row>
    <row r="35" spans="1:10" x14ac:dyDescent="0.4">
      <c r="A35" s="166" t="s">
        <v>168</v>
      </c>
      <c r="B35" s="38">
        <v>524</v>
      </c>
      <c r="C35" s="168">
        <v>9.3039772727272734</v>
      </c>
      <c r="D35" s="169"/>
    </row>
    <row r="36" spans="1:10" x14ac:dyDescent="0.4">
      <c r="A36" s="166" t="s">
        <v>169</v>
      </c>
      <c r="B36" s="38">
        <v>426</v>
      </c>
      <c r="C36" s="168">
        <v>5.713059571386423</v>
      </c>
      <c r="D36" s="169"/>
    </row>
    <row r="37" spans="1:10" x14ac:dyDescent="0.4">
      <c r="A37" s="166" t="s">
        <v>170</v>
      </c>
      <c r="B37" s="38">
        <v>322</v>
      </c>
      <c r="C37" s="168">
        <v>19.121140142517817</v>
      </c>
      <c r="D37" s="169"/>
    </row>
    <row r="38" spans="1:10" x14ac:dyDescent="0.4">
      <c r="A38" s="166" t="s">
        <v>171</v>
      </c>
      <c r="B38" s="36">
        <v>1614</v>
      </c>
      <c r="C38" s="168">
        <v>8.7145263703511731</v>
      </c>
      <c r="D38" s="169"/>
    </row>
    <row r="39" spans="1:10" x14ac:dyDescent="0.4">
      <c r="A39" s="166" t="s">
        <v>172</v>
      </c>
      <c r="B39" s="36">
        <v>1666</v>
      </c>
      <c r="C39" s="168">
        <v>8.7771520091037925</v>
      </c>
      <c r="D39" s="169"/>
    </row>
    <row r="40" spans="1:10" x14ac:dyDescent="0.4">
      <c r="A40" s="166" t="s">
        <v>173</v>
      </c>
      <c r="B40" s="38">
        <v>821</v>
      </c>
      <c r="C40" s="168">
        <v>9.5620778010715117</v>
      </c>
      <c r="D40" s="169"/>
    </row>
    <row r="41" spans="1:10" x14ac:dyDescent="0.4">
      <c r="A41" s="166" t="s">
        <v>174</v>
      </c>
      <c r="B41" s="170">
        <v>1005</v>
      </c>
      <c r="C41" s="168">
        <v>22.901285206453377</v>
      </c>
      <c r="D41" s="169"/>
    </row>
    <row r="42" spans="1:10" x14ac:dyDescent="0.4">
      <c r="A42" s="166" t="s">
        <v>175</v>
      </c>
      <c r="B42" s="36">
        <v>966</v>
      </c>
      <c r="C42" s="168">
        <v>9.6369676473228978</v>
      </c>
      <c r="D42" s="169"/>
    </row>
    <row r="43" spans="1:10" x14ac:dyDescent="0.4">
      <c r="A43" s="166" t="s">
        <v>176</v>
      </c>
      <c r="B43" s="36">
        <v>761</v>
      </c>
      <c r="C43" s="168">
        <v>89.151827553889404</v>
      </c>
      <c r="D43" s="169"/>
    </row>
    <row r="44" spans="1:10" ht="18.75" x14ac:dyDescent="0.4">
      <c r="A44" s="166" t="s">
        <v>177</v>
      </c>
      <c r="B44" s="167">
        <v>1141</v>
      </c>
      <c r="C44" s="168">
        <v>18.879788202200711</v>
      </c>
      <c r="D44" s="169"/>
      <c r="J44" s="171"/>
    </row>
    <row r="45" spans="1:10" ht="18.75" x14ac:dyDescent="0.4">
      <c r="A45" s="166" t="s">
        <v>178</v>
      </c>
      <c r="B45" s="36">
        <v>1845</v>
      </c>
      <c r="C45" s="168">
        <v>35.654240825555107</v>
      </c>
      <c r="D45" s="169"/>
      <c r="J45" s="171"/>
    </row>
    <row r="46" spans="1:10" ht="19.5" thickBot="1" x14ac:dyDescent="0.45">
      <c r="A46" s="172" t="s">
        <v>179</v>
      </c>
      <c r="B46" s="173">
        <v>678</v>
      </c>
      <c r="C46" s="174">
        <v>44.649324991768189</v>
      </c>
      <c r="D46" s="169"/>
      <c r="J46" s="171"/>
    </row>
    <row r="47" spans="1:10" ht="19.5" thickBot="1" x14ac:dyDescent="0.45">
      <c r="A47" s="175" t="s">
        <v>180</v>
      </c>
      <c r="B47" s="176">
        <v>56891</v>
      </c>
      <c r="C47" s="177">
        <v>6.4</v>
      </c>
      <c r="D47" s="169"/>
      <c r="E47" s="147"/>
      <c r="J47" s="171"/>
    </row>
    <row r="48" spans="1:10" ht="23.25" customHeight="1" x14ac:dyDescent="0.4">
      <c r="A48" s="626" t="s">
        <v>181</v>
      </c>
      <c r="B48" s="626"/>
      <c r="C48" s="626"/>
      <c r="D48" s="626"/>
    </row>
    <row r="49" spans="1:6" x14ac:dyDescent="0.4">
      <c r="A49" s="178" t="s">
        <v>182</v>
      </c>
      <c r="B49" s="178"/>
      <c r="C49" s="178"/>
      <c r="D49" s="179"/>
      <c r="E49" s="107"/>
      <c r="F49" s="107"/>
    </row>
    <row r="50" spans="1:6" x14ac:dyDescent="0.4">
      <c r="A50" s="627" t="s">
        <v>183</v>
      </c>
      <c r="B50" s="627"/>
      <c r="C50" s="627"/>
      <c r="D50" s="627"/>
      <c r="E50" s="627"/>
      <c r="F50" s="627"/>
    </row>
  </sheetData>
  <mergeCells count="3">
    <mergeCell ref="A1:C1"/>
    <mergeCell ref="A48:D48"/>
    <mergeCell ref="A50:F5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L9" sqref="L9"/>
    </sheetView>
  </sheetViews>
  <sheetFormatPr defaultColWidth="24.625" defaultRowHeight="18" x14ac:dyDescent="0.4"/>
  <cols>
    <col min="1" max="1" width="13.25" style="2" customWidth="1"/>
    <col min="2" max="2" width="6.125" style="2" bestFit="1" customWidth="1"/>
    <col min="3" max="14" width="5.125" style="2" customWidth="1"/>
    <col min="15" max="15" width="6.5" style="2" bestFit="1" customWidth="1"/>
    <col min="16" max="16" width="7.5" style="2" bestFit="1" customWidth="1"/>
    <col min="17" max="16384" width="24.625" style="2"/>
  </cols>
  <sheetData>
    <row r="1" spans="1:16" ht="24" x14ac:dyDescent="0.4">
      <c r="A1" s="628" t="s">
        <v>184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  <c r="O1" s="628"/>
      <c r="P1" s="628"/>
    </row>
    <row r="2" spans="1:16" ht="24.75" thickBot="1" x14ac:dyDescent="0.4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</row>
    <row r="3" spans="1:16" ht="18.75" thickBot="1" x14ac:dyDescent="0.45">
      <c r="A3" s="599"/>
      <c r="B3" s="629"/>
      <c r="C3" s="27" t="s">
        <v>113</v>
      </c>
      <c r="D3" s="28" t="s">
        <v>114</v>
      </c>
      <c r="E3" s="28" t="s">
        <v>115</v>
      </c>
      <c r="F3" s="28" t="s">
        <v>116</v>
      </c>
      <c r="G3" s="28" t="s">
        <v>117</v>
      </c>
      <c r="H3" s="28" t="s">
        <v>118</v>
      </c>
      <c r="I3" s="28" t="s">
        <v>119</v>
      </c>
      <c r="J3" s="28" t="s">
        <v>120</v>
      </c>
      <c r="K3" s="28" t="s">
        <v>121</v>
      </c>
      <c r="L3" s="28" t="s">
        <v>122</v>
      </c>
      <c r="M3" s="28" t="s">
        <v>123</v>
      </c>
      <c r="N3" s="29" t="s">
        <v>124</v>
      </c>
      <c r="O3" s="4" t="s">
        <v>125</v>
      </c>
      <c r="P3" s="182"/>
    </row>
    <row r="4" spans="1:16" x14ac:dyDescent="0.4">
      <c r="A4" s="183" t="s">
        <v>185</v>
      </c>
      <c r="B4" s="184" t="s">
        <v>186</v>
      </c>
      <c r="C4" s="31">
        <v>18</v>
      </c>
      <c r="D4" s="185">
        <v>7</v>
      </c>
      <c r="E4" s="185">
        <v>12</v>
      </c>
      <c r="F4" s="185">
        <v>2</v>
      </c>
      <c r="G4" s="185">
        <v>1</v>
      </c>
      <c r="H4" s="185">
        <v>4</v>
      </c>
      <c r="I4" s="185">
        <v>0</v>
      </c>
      <c r="J4" s="185">
        <v>2</v>
      </c>
      <c r="K4" s="185">
        <v>14</v>
      </c>
      <c r="L4" s="185">
        <v>4</v>
      </c>
      <c r="M4" s="185">
        <v>6</v>
      </c>
      <c r="N4" s="186">
        <v>3</v>
      </c>
      <c r="O4" s="187">
        <v>73</v>
      </c>
      <c r="P4" s="630"/>
    </row>
    <row r="5" spans="1:16" x14ac:dyDescent="0.4">
      <c r="A5" s="188" t="s">
        <v>187</v>
      </c>
      <c r="B5" s="189" t="s">
        <v>188</v>
      </c>
      <c r="C5" s="35">
        <v>0</v>
      </c>
      <c r="D5" s="38">
        <v>0</v>
      </c>
      <c r="E5" s="38">
        <v>0</v>
      </c>
      <c r="F5" s="38">
        <v>0</v>
      </c>
      <c r="G5" s="38">
        <v>1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0</v>
      </c>
      <c r="N5" s="190">
        <v>1</v>
      </c>
      <c r="O5" s="191">
        <v>2</v>
      </c>
      <c r="P5" s="630"/>
    </row>
    <row r="6" spans="1:16" ht="18.75" thickBot="1" x14ac:dyDescent="0.45">
      <c r="A6" s="631" t="s">
        <v>132</v>
      </c>
      <c r="B6" s="632"/>
      <c r="C6" s="41">
        <v>0</v>
      </c>
      <c r="D6" s="42">
        <v>1</v>
      </c>
      <c r="E6" s="42">
        <v>4</v>
      </c>
      <c r="F6" s="42">
        <v>1</v>
      </c>
      <c r="G6" s="42">
        <v>1</v>
      </c>
      <c r="H6" s="42">
        <v>3</v>
      </c>
      <c r="I6" s="42">
        <v>5</v>
      </c>
      <c r="J6" s="42">
        <v>2</v>
      </c>
      <c r="K6" s="42">
        <v>2</v>
      </c>
      <c r="L6" s="42">
        <v>1</v>
      </c>
      <c r="M6" s="42">
        <v>0</v>
      </c>
      <c r="N6" s="43">
        <v>4</v>
      </c>
      <c r="O6" s="192">
        <v>24</v>
      </c>
      <c r="P6" s="193"/>
    </row>
  </sheetData>
  <mergeCells count="4">
    <mergeCell ref="A1:P1"/>
    <mergeCell ref="A3:B3"/>
    <mergeCell ref="P4:P5"/>
    <mergeCell ref="A6:B6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7" workbookViewId="0">
      <selection activeCell="H7" sqref="H7"/>
    </sheetView>
  </sheetViews>
  <sheetFormatPr defaultRowHeight="18" x14ac:dyDescent="0.4"/>
  <cols>
    <col min="1" max="1" width="5.5" style="2" bestFit="1" customWidth="1"/>
    <col min="2" max="13" width="5.25" style="2" customWidth="1"/>
    <col min="14" max="14" width="6.5" style="2" bestFit="1" customWidth="1"/>
    <col min="15" max="15" width="7.5" style="2" bestFit="1" customWidth="1"/>
    <col min="16" max="16384" width="9" style="2"/>
  </cols>
  <sheetData>
    <row r="1" spans="1:16" ht="24" x14ac:dyDescent="0.4">
      <c r="A1" s="628" t="s">
        <v>189</v>
      </c>
      <c r="B1" s="628"/>
      <c r="C1" s="628"/>
      <c r="D1" s="628"/>
      <c r="E1" s="628"/>
      <c r="F1" s="628"/>
      <c r="G1" s="628"/>
      <c r="H1" s="628"/>
      <c r="I1" s="628"/>
      <c r="J1" s="628"/>
      <c r="K1" s="628"/>
      <c r="L1" s="628"/>
      <c r="M1" s="628"/>
      <c r="N1" s="628"/>
    </row>
    <row r="2" spans="1:16" ht="24.75" thickBot="1" x14ac:dyDescent="0.4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44"/>
    </row>
    <row r="3" spans="1:16" ht="18.75" thickBot="1" x14ac:dyDescent="0.45">
      <c r="A3" s="4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9" t="s">
        <v>124</v>
      </c>
      <c r="N3" s="5" t="s">
        <v>125</v>
      </c>
      <c r="O3" s="182"/>
      <c r="P3" s="144"/>
    </row>
    <row r="4" spans="1:16" ht="18.75" thickBot="1" x14ac:dyDescent="0.45">
      <c r="A4" s="44" t="s">
        <v>190</v>
      </c>
      <c r="B4" s="45">
        <v>160</v>
      </c>
      <c r="C4" s="154">
        <v>171</v>
      </c>
      <c r="D4" s="154">
        <v>152</v>
      </c>
      <c r="E4" s="154">
        <v>220</v>
      </c>
      <c r="F4" s="154">
        <v>205</v>
      </c>
      <c r="G4" s="154">
        <v>150</v>
      </c>
      <c r="H4" s="154">
        <v>207</v>
      </c>
      <c r="I4" s="154">
        <v>200</v>
      </c>
      <c r="J4" s="154">
        <v>128</v>
      </c>
      <c r="K4" s="154">
        <v>186</v>
      </c>
      <c r="L4" s="154">
        <v>215</v>
      </c>
      <c r="M4" s="155">
        <v>1</v>
      </c>
      <c r="N4" s="152">
        <v>1995</v>
      </c>
      <c r="O4" s="194"/>
      <c r="P4" s="144"/>
    </row>
    <row r="5" spans="1:16" x14ac:dyDescent="0.4">
      <c r="O5" s="144"/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2" sqref="A2"/>
    </sheetView>
  </sheetViews>
  <sheetFormatPr defaultRowHeight="18" x14ac:dyDescent="0.4"/>
  <cols>
    <col min="1" max="1" width="22.75" style="2" bestFit="1" customWidth="1"/>
    <col min="2" max="2" width="16.5" style="2" bestFit="1" customWidth="1"/>
    <col min="3" max="3" width="13.75" style="2" bestFit="1" customWidth="1"/>
    <col min="4" max="4" width="11" style="2" bestFit="1" customWidth="1"/>
    <col min="5" max="16384" width="9" style="2"/>
  </cols>
  <sheetData>
    <row r="1" spans="1:4" ht="24" x14ac:dyDescent="0.4">
      <c r="A1" s="633" t="s">
        <v>191</v>
      </c>
      <c r="B1" s="633"/>
      <c r="C1" s="633"/>
      <c r="D1" s="633"/>
    </row>
    <row r="2" spans="1:4" ht="15" customHeight="1" thickBot="1" x14ac:dyDescent="0.45">
      <c r="A2" s="195"/>
      <c r="B2" s="195"/>
      <c r="C2" s="195"/>
      <c r="D2" s="195"/>
    </row>
    <row r="3" spans="1:4" ht="18.75" thickBot="1" x14ac:dyDescent="0.45">
      <c r="A3" s="196"/>
      <c r="B3" s="197" t="s">
        <v>192</v>
      </c>
      <c r="C3" s="197" t="s">
        <v>193</v>
      </c>
      <c r="D3" s="198" t="s">
        <v>194</v>
      </c>
    </row>
    <row r="4" spans="1:4" x14ac:dyDescent="0.4">
      <c r="A4" s="199" t="s">
        <v>195</v>
      </c>
      <c r="B4" s="200">
        <v>42</v>
      </c>
      <c r="C4" s="200">
        <v>223</v>
      </c>
      <c r="D4" s="201">
        <v>4707</v>
      </c>
    </row>
    <row r="5" spans="1:4" x14ac:dyDescent="0.4">
      <c r="A5" s="202" t="s">
        <v>196</v>
      </c>
      <c r="B5" s="203">
        <v>1</v>
      </c>
      <c r="C5" s="203">
        <v>1</v>
      </c>
      <c r="D5" s="204">
        <v>69</v>
      </c>
    </row>
    <row r="6" spans="1:4" ht="18.75" thickBot="1" x14ac:dyDescent="0.45">
      <c r="A6" s="205" t="s">
        <v>197</v>
      </c>
      <c r="B6" s="206">
        <v>9</v>
      </c>
      <c r="C6" s="206">
        <v>9</v>
      </c>
      <c r="D6" s="206">
        <v>64</v>
      </c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"/>
  <sheetViews>
    <sheetView topLeftCell="A7" zoomScaleNormal="100" workbookViewId="0">
      <selection activeCell="A2" sqref="A2"/>
    </sheetView>
  </sheetViews>
  <sheetFormatPr defaultColWidth="63.625" defaultRowHeight="18" x14ac:dyDescent="0.4"/>
  <cols>
    <col min="1" max="1" width="27.25" style="2" bestFit="1" customWidth="1"/>
    <col min="2" max="13" width="6.125" style="2" customWidth="1"/>
    <col min="14" max="14" width="7.625" style="2" bestFit="1" customWidth="1"/>
    <col min="15" max="28" width="20.75" style="2" customWidth="1"/>
    <col min="29" max="16384" width="63.625" style="2"/>
  </cols>
  <sheetData>
    <row r="1" spans="1:15" ht="24" x14ac:dyDescent="0.4">
      <c r="A1" s="634" t="s">
        <v>198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  <c r="O1" s="634"/>
    </row>
    <row r="2" spans="1:15" ht="18.75" thickBot="1" x14ac:dyDescent="0.45">
      <c r="A2" s="207"/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</row>
    <row r="3" spans="1:15" ht="18.75" thickBot="1" x14ac:dyDescent="0.45">
      <c r="A3" s="4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9" t="s">
        <v>124</v>
      </c>
      <c r="N3" s="5" t="s">
        <v>69</v>
      </c>
    </row>
    <row r="4" spans="1:15" x14ac:dyDescent="0.4">
      <c r="A4" s="208" t="s">
        <v>199</v>
      </c>
      <c r="B4" s="209">
        <v>4</v>
      </c>
      <c r="C4" s="210">
        <v>5</v>
      </c>
      <c r="D4" s="210">
        <v>2</v>
      </c>
      <c r="E4" s="210">
        <v>3</v>
      </c>
      <c r="F4" s="210">
        <v>2</v>
      </c>
      <c r="G4" s="210">
        <v>3</v>
      </c>
      <c r="H4" s="210">
        <v>5</v>
      </c>
      <c r="I4" s="210">
        <v>1</v>
      </c>
      <c r="J4" s="210">
        <v>2</v>
      </c>
      <c r="K4" s="210">
        <v>5</v>
      </c>
      <c r="L4" s="210">
        <v>5</v>
      </c>
      <c r="M4" s="211">
        <v>5</v>
      </c>
      <c r="N4" s="212">
        <f>SUM(B4:M4)</f>
        <v>42</v>
      </c>
    </row>
    <row r="5" spans="1:15" ht="18.75" thickBot="1" x14ac:dyDescent="0.45">
      <c r="A5" s="213" t="s">
        <v>200</v>
      </c>
      <c r="B5" s="214">
        <v>842</v>
      </c>
      <c r="C5" s="215">
        <v>838</v>
      </c>
      <c r="D5" s="215">
        <v>988</v>
      </c>
      <c r="E5" s="215">
        <v>747</v>
      </c>
      <c r="F5" s="215">
        <v>811</v>
      </c>
      <c r="G5" s="215">
        <v>806</v>
      </c>
      <c r="H5" s="215">
        <v>1266</v>
      </c>
      <c r="I5" s="215">
        <v>710</v>
      </c>
      <c r="J5" s="215">
        <v>799</v>
      </c>
      <c r="K5" s="215">
        <v>1276</v>
      </c>
      <c r="L5" s="215">
        <v>1256</v>
      </c>
      <c r="M5" s="216">
        <v>908</v>
      </c>
      <c r="N5" s="217">
        <f>SUM(B5:M5)</f>
        <v>11247</v>
      </c>
    </row>
    <row r="6" spans="1:15" ht="13.5" customHeight="1" x14ac:dyDescent="0.4">
      <c r="A6" s="635" t="s">
        <v>201</v>
      </c>
      <c r="B6" s="636"/>
      <c r="C6" s="636"/>
      <c r="D6" s="636"/>
      <c r="E6" s="636"/>
      <c r="F6" s="636"/>
      <c r="G6" s="636"/>
      <c r="H6" s="636"/>
      <c r="I6" s="636"/>
      <c r="J6" s="636"/>
      <c r="K6" s="636"/>
      <c r="L6" s="636"/>
      <c r="M6" s="636"/>
      <c r="N6" s="635"/>
    </row>
    <row r="7" spans="1:15" x14ac:dyDescent="0.4">
      <c r="A7" s="218"/>
    </row>
  </sheetData>
  <mergeCells count="2">
    <mergeCell ref="A1:O1"/>
    <mergeCell ref="A6:N6"/>
  </mergeCells>
  <phoneticPr fontId="3"/>
  <pageMargins left="0.7" right="0.7" top="0.75" bottom="0.75" header="0.3" footer="0.3"/>
  <pageSetup paperSize="9" scale="6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selection activeCell="C8" sqref="C8"/>
    </sheetView>
  </sheetViews>
  <sheetFormatPr defaultRowHeight="18" x14ac:dyDescent="0.4"/>
  <cols>
    <col min="1" max="1" width="13.875" style="2" bestFit="1" customWidth="1"/>
    <col min="2" max="13" width="5.625" style="2" customWidth="1"/>
    <col min="14" max="14" width="6" style="2" bestFit="1" customWidth="1"/>
    <col min="15" max="16384" width="9" style="2"/>
  </cols>
  <sheetData>
    <row r="1" spans="1:14" ht="24" x14ac:dyDescent="0.4">
      <c r="A1" s="625" t="s">
        <v>202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</row>
    <row r="2" spans="1:14" ht="18.75" thickBot="1" x14ac:dyDescent="0.45">
      <c r="A2" s="219"/>
    </row>
    <row r="3" spans="1:14" ht="18.75" thickBot="1" x14ac:dyDescent="0.45">
      <c r="A3" s="4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9" t="s">
        <v>124</v>
      </c>
      <c r="N3" s="5" t="s">
        <v>69</v>
      </c>
    </row>
    <row r="4" spans="1:14" x14ac:dyDescent="0.4">
      <c r="A4" s="220" t="s">
        <v>203</v>
      </c>
      <c r="B4" s="209">
        <v>49</v>
      </c>
      <c r="C4" s="210">
        <v>44</v>
      </c>
      <c r="D4" s="210">
        <v>53</v>
      </c>
      <c r="E4" s="210">
        <v>43</v>
      </c>
      <c r="F4" s="210">
        <v>39</v>
      </c>
      <c r="G4" s="210">
        <v>42</v>
      </c>
      <c r="H4" s="210">
        <v>39</v>
      </c>
      <c r="I4" s="210">
        <v>40</v>
      </c>
      <c r="J4" s="210">
        <v>33</v>
      </c>
      <c r="K4" s="210">
        <v>36</v>
      </c>
      <c r="L4" s="210">
        <v>39</v>
      </c>
      <c r="M4" s="211">
        <v>36</v>
      </c>
      <c r="N4" s="221">
        <f>SUM(B4:M4)</f>
        <v>493</v>
      </c>
    </row>
    <row r="5" spans="1:14" ht="18.75" thickBot="1" x14ac:dyDescent="0.45">
      <c r="A5" s="222" t="s">
        <v>204</v>
      </c>
      <c r="B5" s="223">
        <v>145</v>
      </c>
      <c r="C5" s="224">
        <v>122</v>
      </c>
      <c r="D5" s="224">
        <v>144</v>
      </c>
      <c r="E5" s="224">
        <v>105</v>
      </c>
      <c r="F5" s="224">
        <v>117</v>
      </c>
      <c r="G5" s="224">
        <v>120</v>
      </c>
      <c r="H5" s="224">
        <v>111</v>
      </c>
      <c r="I5" s="224">
        <v>112</v>
      </c>
      <c r="J5" s="224">
        <v>104</v>
      </c>
      <c r="K5" s="224">
        <v>88</v>
      </c>
      <c r="L5" s="224">
        <v>107</v>
      </c>
      <c r="M5" s="225">
        <v>133</v>
      </c>
      <c r="N5" s="13">
        <f>SUM(B5:M5)</f>
        <v>1408</v>
      </c>
    </row>
    <row r="6" spans="1:14" x14ac:dyDescent="0.4">
      <c r="A6" s="218"/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A3" sqref="A3"/>
    </sheetView>
  </sheetViews>
  <sheetFormatPr defaultRowHeight="18" x14ac:dyDescent="0.4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24" x14ac:dyDescent="0.4">
      <c r="A1" s="634" t="s">
        <v>205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</row>
    <row r="2" spans="1:14" ht="19.5" customHeight="1" x14ac:dyDescent="0.4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4" ht="19.5" customHeight="1" thickBot="1" x14ac:dyDescent="0.45">
      <c r="A3" s="227" t="s">
        <v>206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228"/>
      <c r="M3" s="228"/>
      <c r="N3" s="228"/>
    </row>
    <row r="4" spans="1:14" ht="18.75" thickBot="1" x14ac:dyDescent="0.45">
      <c r="A4" s="4"/>
      <c r="B4" s="27" t="s">
        <v>113</v>
      </c>
      <c r="C4" s="28" t="s">
        <v>114</v>
      </c>
      <c r="D4" s="28" t="s">
        <v>115</v>
      </c>
      <c r="E4" s="28" t="s">
        <v>116</v>
      </c>
      <c r="F4" s="28" t="s">
        <v>117</v>
      </c>
      <c r="G4" s="28" t="s">
        <v>118</v>
      </c>
      <c r="H4" s="28" t="s">
        <v>119</v>
      </c>
      <c r="I4" s="28" t="s">
        <v>120</v>
      </c>
      <c r="J4" s="28" t="s">
        <v>121</v>
      </c>
      <c r="K4" s="28" t="s">
        <v>122</v>
      </c>
      <c r="L4" s="28" t="s">
        <v>123</v>
      </c>
      <c r="M4" s="29" t="s">
        <v>124</v>
      </c>
      <c r="N4" s="5" t="s">
        <v>69</v>
      </c>
    </row>
    <row r="5" spans="1:14" ht="18.75" x14ac:dyDescent="0.4">
      <c r="A5" s="229" t="s">
        <v>207</v>
      </c>
      <c r="B5" s="230">
        <v>78</v>
      </c>
      <c r="C5" s="231">
        <v>69</v>
      </c>
      <c r="D5" s="231">
        <v>68</v>
      </c>
      <c r="E5" s="231">
        <v>82</v>
      </c>
      <c r="F5" s="231">
        <v>82</v>
      </c>
      <c r="G5" s="231">
        <v>62</v>
      </c>
      <c r="H5" s="231">
        <v>70</v>
      </c>
      <c r="I5" s="231">
        <v>60</v>
      </c>
      <c r="J5" s="231">
        <v>72</v>
      </c>
      <c r="K5" s="231">
        <v>66</v>
      </c>
      <c r="L5" s="231">
        <v>57</v>
      </c>
      <c r="M5" s="232">
        <v>36</v>
      </c>
      <c r="N5" s="233">
        <f>SUM(B5:M5)</f>
        <v>802</v>
      </c>
    </row>
    <row r="6" spans="1:14" ht="18.75" x14ac:dyDescent="0.4">
      <c r="A6" s="234" t="s">
        <v>208</v>
      </c>
      <c r="B6" s="235">
        <v>257</v>
      </c>
      <c r="C6" s="236">
        <v>226</v>
      </c>
      <c r="D6" s="236">
        <v>205</v>
      </c>
      <c r="E6" s="236">
        <v>241</v>
      </c>
      <c r="F6" s="236">
        <v>257</v>
      </c>
      <c r="G6" s="236">
        <v>212</v>
      </c>
      <c r="H6" s="236">
        <v>213</v>
      </c>
      <c r="I6" s="236">
        <v>190</v>
      </c>
      <c r="J6" s="236">
        <v>226</v>
      </c>
      <c r="K6" s="236">
        <v>206</v>
      </c>
      <c r="L6" s="236">
        <v>185</v>
      </c>
      <c r="M6" s="237">
        <v>128</v>
      </c>
      <c r="N6" s="238">
        <f>SUM(B6:M6)</f>
        <v>2546</v>
      </c>
    </row>
    <row r="7" spans="1:14" ht="19.5" thickBot="1" x14ac:dyDescent="0.45">
      <c r="A7" s="213" t="s">
        <v>209</v>
      </c>
      <c r="B7" s="239">
        <v>128</v>
      </c>
      <c r="C7" s="240">
        <v>113</v>
      </c>
      <c r="D7" s="240">
        <v>103</v>
      </c>
      <c r="E7" s="240">
        <v>118</v>
      </c>
      <c r="F7" s="240">
        <v>128</v>
      </c>
      <c r="G7" s="240">
        <v>106</v>
      </c>
      <c r="H7" s="240">
        <v>107</v>
      </c>
      <c r="I7" s="240">
        <v>95</v>
      </c>
      <c r="J7" s="240">
        <v>113</v>
      </c>
      <c r="K7" s="240">
        <v>102</v>
      </c>
      <c r="L7" s="240">
        <v>93</v>
      </c>
      <c r="M7" s="241">
        <v>64</v>
      </c>
      <c r="N7" s="242">
        <f>SUM(B7:M7)</f>
        <v>1270</v>
      </c>
    </row>
    <row r="8" spans="1:14" x14ac:dyDescent="0.4">
      <c r="A8" s="218"/>
    </row>
  </sheetData>
  <mergeCells count="1">
    <mergeCell ref="A1:N1"/>
  </mergeCells>
  <phoneticPr fontId="3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P5" sqref="P5"/>
    </sheetView>
  </sheetViews>
  <sheetFormatPr defaultRowHeight="18" x14ac:dyDescent="0.4"/>
  <cols>
    <col min="1" max="1" width="13.875" style="2" bestFit="1" customWidth="1"/>
    <col min="2" max="13" width="5.5" style="2" customWidth="1"/>
    <col min="14" max="14" width="5.5" style="2" bestFit="1" customWidth="1"/>
    <col min="15" max="16384" width="9" style="2"/>
  </cols>
  <sheetData>
    <row r="1" spans="1:14" ht="24" x14ac:dyDescent="0.4">
      <c r="A1" s="634" t="s">
        <v>210</v>
      </c>
      <c r="B1" s="634"/>
      <c r="C1" s="634"/>
      <c r="D1" s="634"/>
      <c r="E1" s="634"/>
      <c r="F1" s="634"/>
      <c r="G1" s="634"/>
      <c r="H1" s="634"/>
      <c r="I1" s="634"/>
      <c r="J1" s="634"/>
      <c r="K1" s="634"/>
      <c r="L1" s="634"/>
      <c r="M1" s="634"/>
      <c r="N1" s="634"/>
    </row>
    <row r="2" spans="1:14" ht="18.75" thickBot="1" x14ac:dyDescent="0.45">
      <c r="A2" s="243"/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243"/>
    </row>
    <row r="3" spans="1:14" ht="18.75" thickBot="1" x14ac:dyDescent="0.45">
      <c r="A3" s="72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9" t="s">
        <v>124</v>
      </c>
      <c r="N3" s="5" t="s">
        <v>69</v>
      </c>
    </row>
    <row r="4" spans="1:14" x14ac:dyDescent="0.4">
      <c r="A4" s="208" t="s">
        <v>211</v>
      </c>
      <c r="B4" s="244">
        <v>3</v>
      </c>
      <c r="C4" s="245">
        <v>0</v>
      </c>
      <c r="D4" s="245">
        <v>0</v>
      </c>
      <c r="E4" s="245">
        <v>0</v>
      </c>
      <c r="F4" s="245">
        <v>0</v>
      </c>
      <c r="G4" s="245">
        <v>6</v>
      </c>
      <c r="H4" s="245">
        <v>1</v>
      </c>
      <c r="I4" s="245">
        <v>0</v>
      </c>
      <c r="J4" s="245">
        <v>0</v>
      </c>
      <c r="K4" s="245">
        <v>4</v>
      </c>
      <c r="L4" s="245">
        <v>0</v>
      </c>
      <c r="M4" s="246">
        <v>0</v>
      </c>
      <c r="N4" s="247">
        <f>SUM(B4:M4)</f>
        <v>14</v>
      </c>
    </row>
    <row r="5" spans="1:14" x14ac:dyDescent="0.4">
      <c r="A5" s="34" t="s">
        <v>212</v>
      </c>
      <c r="B5" s="248">
        <v>5</v>
      </c>
      <c r="C5" s="249">
        <v>5</v>
      </c>
      <c r="D5" s="249">
        <v>2</v>
      </c>
      <c r="E5" s="249">
        <v>6</v>
      </c>
      <c r="F5" s="249">
        <v>0</v>
      </c>
      <c r="G5" s="249">
        <v>23</v>
      </c>
      <c r="H5" s="249">
        <v>14</v>
      </c>
      <c r="I5" s="250">
        <v>43</v>
      </c>
      <c r="J5" s="249">
        <v>28</v>
      </c>
      <c r="K5" s="249">
        <v>6</v>
      </c>
      <c r="L5" s="249">
        <v>3</v>
      </c>
      <c r="M5" s="251">
        <v>3</v>
      </c>
      <c r="N5" s="252">
        <f>SUM(B5:M5)</f>
        <v>138</v>
      </c>
    </row>
    <row r="6" spans="1:14" x14ac:dyDescent="0.4">
      <c r="A6" s="34" t="s">
        <v>213</v>
      </c>
      <c r="B6" s="248">
        <v>8</v>
      </c>
      <c r="C6" s="249">
        <v>5</v>
      </c>
      <c r="D6" s="249">
        <v>2</v>
      </c>
      <c r="E6" s="249">
        <v>6</v>
      </c>
      <c r="F6" s="249">
        <v>0</v>
      </c>
      <c r="G6" s="249">
        <v>29</v>
      </c>
      <c r="H6" s="249">
        <v>15</v>
      </c>
      <c r="I6" s="250">
        <v>43</v>
      </c>
      <c r="J6" s="249">
        <v>28</v>
      </c>
      <c r="K6" s="249">
        <v>10</v>
      </c>
      <c r="L6" s="249">
        <v>3</v>
      </c>
      <c r="M6" s="251">
        <v>3</v>
      </c>
      <c r="N6" s="252">
        <f>SUM(B6:M6)</f>
        <v>152</v>
      </c>
    </row>
    <row r="7" spans="1:14" ht="18.75" thickBot="1" x14ac:dyDescent="0.45">
      <c r="A7" s="253" t="s">
        <v>207</v>
      </c>
      <c r="B7" s="223">
        <v>3</v>
      </c>
      <c r="C7" s="224">
        <v>1</v>
      </c>
      <c r="D7" s="224">
        <v>1</v>
      </c>
      <c r="E7" s="224">
        <v>1</v>
      </c>
      <c r="F7" s="224">
        <v>0</v>
      </c>
      <c r="G7" s="42">
        <v>9</v>
      </c>
      <c r="H7" s="42">
        <v>4</v>
      </c>
      <c r="I7" s="42">
        <v>11</v>
      </c>
      <c r="J7" s="42">
        <v>7</v>
      </c>
      <c r="K7" s="42">
        <v>3</v>
      </c>
      <c r="L7" s="42">
        <v>1</v>
      </c>
      <c r="M7" s="43">
        <v>1</v>
      </c>
      <c r="N7" s="254">
        <f>SUM(B7:M7)</f>
        <v>42</v>
      </c>
    </row>
  </sheetData>
  <mergeCells count="1">
    <mergeCell ref="A1:N1"/>
  </mergeCells>
  <phoneticPr fontId="3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opLeftCell="A4" zoomScaleNormal="100" zoomScaleSheetLayoutView="115" workbookViewId="0">
      <selection activeCell="A2" sqref="A2"/>
    </sheetView>
  </sheetViews>
  <sheetFormatPr defaultColWidth="25.5" defaultRowHeight="18" x14ac:dyDescent="0.4"/>
  <cols>
    <col min="1" max="1" width="9.5" style="2" bestFit="1" customWidth="1"/>
    <col min="2" max="2" width="11.625" style="2" bestFit="1" customWidth="1"/>
    <col min="3" max="15" width="5.875" style="2" customWidth="1"/>
    <col min="16" max="16384" width="25.5" style="2"/>
  </cols>
  <sheetData>
    <row r="1" spans="1:15" ht="24" x14ac:dyDescent="0.4">
      <c r="A1" s="625" t="s">
        <v>214</v>
      </c>
      <c r="B1" s="625"/>
      <c r="C1" s="625"/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</row>
    <row r="2" spans="1:15" ht="24" x14ac:dyDescent="0.4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5" ht="18.75" thickBot="1" x14ac:dyDescent="0.45">
      <c r="A3" s="637" t="s">
        <v>215</v>
      </c>
      <c r="B3" s="637"/>
      <c r="C3" s="637"/>
      <c r="D3" s="637"/>
      <c r="E3" s="637"/>
      <c r="F3" s="637"/>
      <c r="G3" s="637"/>
      <c r="H3" s="637"/>
      <c r="I3" s="637"/>
      <c r="J3" s="637"/>
      <c r="K3" s="637"/>
      <c r="L3" s="637"/>
      <c r="M3" s="637"/>
      <c r="N3" s="637"/>
      <c r="O3" s="637"/>
    </row>
    <row r="4" spans="1:15" ht="18.75" thickBot="1" x14ac:dyDescent="0.45">
      <c r="A4" s="599"/>
      <c r="B4" s="600"/>
      <c r="C4" s="27" t="s">
        <v>113</v>
      </c>
      <c r="D4" s="28" t="s">
        <v>114</v>
      </c>
      <c r="E4" s="28" t="s">
        <v>115</v>
      </c>
      <c r="F4" s="28" t="s">
        <v>116</v>
      </c>
      <c r="G4" s="28" t="s">
        <v>117</v>
      </c>
      <c r="H4" s="28" t="s">
        <v>118</v>
      </c>
      <c r="I4" s="28" t="s">
        <v>119</v>
      </c>
      <c r="J4" s="28" t="s">
        <v>120</v>
      </c>
      <c r="K4" s="28" t="s">
        <v>121</v>
      </c>
      <c r="L4" s="28" t="s">
        <v>122</v>
      </c>
      <c r="M4" s="28" t="s">
        <v>123</v>
      </c>
      <c r="N4" s="29" t="s">
        <v>124</v>
      </c>
      <c r="O4" s="79" t="s">
        <v>69</v>
      </c>
    </row>
    <row r="5" spans="1:15" x14ac:dyDescent="0.4">
      <c r="A5" s="638" t="s">
        <v>216</v>
      </c>
      <c r="B5" s="184" t="s">
        <v>217</v>
      </c>
      <c r="C5" s="255">
        <v>166</v>
      </c>
      <c r="D5" s="256">
        <v>202</v>
      </c>
      <c r="E5" s="256">
        <v>235</v>
      </c>
      <c r="F5" s="256">
        <v>152</v>
      </c>
      <c r="G5" s="256">
        <v>164</v>
      </c>
      <c r="H5" s="256">
        <v>154</v>
      </c>
      <c r="I5" s="256">
        <v>185</v>
      </c>
      <c r="J5" s="256">
        <v>217</v>
      </c>
      <c r="K5" s="256">
        <v>120</v>
      </c>
      <c r="L5" s="256">
        <v>172</v>
      </c>
      <c r="M5" s="256">
        <v>142</v>
      </c>
      <c r="N5" s="257">
        <v>125</v>
      </c>
      <c r="O5" s="258">
        <f t="shared" ref="O5:O10" si="0">SUM(C5:N5)</f>
        <v>2034</v>
      </c>
    </row>
    <row r="6" spans="1:15" x14ac:dyDescent="0.4">
      <c r="A6" s="639"/>
      <c r="B6" s="189" t="s">
        <v>218</v>
      </c>
      <c r="C6" s="259">
        <v>196</v>
      </c>
      <c r="D6" s="260">
        <v>225</v>
      </c>
      <c r="E6" s="260">
        <v>255</v>
      </c>
      <c r="F6" s="260">
        <v>165</v>
      </c>
      <c r="G6" s="260">
        <v>179</v>
      </c>
      <c r="H6" s="260">
        <v>167</v>
      </c>
      <c r="I6" s="260">
        <v>193</v>
      </c>
      <c r="J6" s="260">
        <v>240</v>
      </c>
      <c r="K6" s="260">
        <v>134</v>
      </c>
      <c r="L6" s="260">
        <v>188</v>
      </c>
      <c r="M6" s="260">
        <v>167</v>
      </c>
      <c r="N6" s="261">
        <v>140</v>
      </c>
      <c r="O6" s="204">
        <f t="shared" si="0"/>
        <v>2249</v>
      </c>
    </row>
    <row r="7" spans="1:15" x14ac:dyDescent="0.4">
      <c r="A7" s="639" t="s">
        <v>219</v>
      </c>
      <c r="B7" s="189" t="s">
        <v>217</v>
      </c>
      <c r="C7" s="259">
        <v>388</v>
      </c>
      <c r="D7" s="260">
        <v>426</v>
      </c>
      <c r="E7" s="260">
        <v>317</v>
      </c>
      <c r="F7" s="260">
        <v>363</v>
      </c>
      <c r="G7" s="260">
        <v>384</v>
      </c>
      <c r="H7" s="260">
        <v>299</v>
      </c>
      <c r="I7" s="260">
        <v>381</v>
      </c>
      <c r="J7" s="260">
        <v>333</v>
      </c>
      <c r="K7" s="260">
        <v>319</v>
      </c>
      <c r="L7" s="260">
        <v>325</v>
      </c>
      <c r="M7" s="260">
        <v>282</v>
      </c>
      <c r="N7" s="261">
        <v>284</v>
      </c>
      <c r="O7" s="204">
        <f t="shared" si="0"/>
        <v>4101</v>
      </c>
    </row>
    <row r="8" spans="1:15" x14ac:dyDescent="0.4">
      <c r="A8" s="639"/>
      <c r="B8" s="189" t="s">
        <v>218</v>
      </c>
      <c r="C8" s="259">
        <v>584</v>
      </c>
      <c r="D8" s="260">
        <v>543</v>
      </c>
      <c r="E8" s="260">
        <v>439</v>
      </c>
      <c r="F8" s="260">
        <v>532</v>
      </c>
      <c r="G8" s="260">
        <v>481</v>
      </c>
      <c r="H8" s="260">
        <v>470</v>
      </c>
      <c r="I8" s="260">
        <v>444</v>
      </c>
      <c r="J8" s="260">
        <v>395</v>
      </c>
      <c r="K8" s="262">
        <v>413</v>
      </c>
      <c r="L8" s="260">
        <v>442</v>
      </c>
      <c r="M8" s="260">
        <v>347</v>
      </c>
      <c r="N8" s="261">
        <v>327</v>
      </c>
      <c r="O8" s="204">
        <f t="shared" si="0"/>
        <v>5417</v>
      </c>
    </row>
    <row r="9" spans="1:15" x14ac:dyDescent="0.4">
      <c r="A9" s="639" t="s">
        <v>129</v>
      </c>
      <c r="B9" s="189" t="s">
        <v>217</v>
      </c>
      <c r="C9" s="259">
        <v>67</v>
      </c>
      <c r="D9" s="260">
        <v>84</v>
      </c>
      <c r="E9" s="260">
        <v>103</v>
      </c>
      <c r="F9" s="260">
        <v>80</v>
      </c>
      <c r="G9" s="260">
        <v>82</v>
      </c>
      <c r="H9" s="260">
        <v>69</v>
      </c>
      <c r="I9" s="260">
        <v>83</v>
      </c>
      <c r="J9" s="260">
        <v>72</v>
      </c>
      <c r="K9" s="260">
        <v>87</v>
      </c>
      <c r="L9" s="260">
        <v>77</v>
      </c>
      <c r="M9" s="260">
        <v>77</v>
      </c>
      <c r="N9" s="261">
        <v>77</v>
      </c>
      <c r="O9" s="263">
        <f t="shared" si="0"/>
        <v>958</v>
      </c>
    </row>
    <row r="10" spans="1:15" ht="18.75" thickBot="1" x14ac:dyDescent="0.45">
      <c r="A10" s="640"/>
      <c r="B10" s="264" t="s">
        <v>218</v>
      </c>
      <c r="C10" s="265">
        <v>67</v>
      </c>
      <c r="D10" s="266">
        <v>84</v>
      </c>
      <c r="E10" s="266">
        <v>103</v>
      </c>
      <c r="F10" s="266">
        <v>80</v>
      </c>
      <c r="G10" s="266">
        <v>82</v>
      </c>
      <c r="H10" s="266">
        <v>69</v>
      </c>
      <c r="I10" s="266">
        <v>83</v>
      </c>
      <c r="J10" s="266">
        <v>72</v>
      </c>
      <c r="K10" s="266">
        <v>87</v>
      </c>
      <c r="L10" s="266">
        <v>79</v>
      </c>
      <c r="M10" s="266">
        <v>77</v>
      </c>
      <c r="N10" s="267">
        <v>77</v>
      </c>
      <c r="O10" s="268">
        <f t="shared" si="0"/>
        <v>960</v>
      </c>
    </row>
    <row r="11" spans="1:15" x14ac:dyDescent="0.4">
      <c r="A11" s="218"/>
    </row>
  </sheetData>
  <mergeCells count="6">
    <mergeCell ref="A9:A10"/>
    <mergeCell ref="A1:O1"/>
    <mergeCell ref="A3:O3"/>
    <mergeCell ref="A4:B4"/>
    <mergeCell ref="A5:A6"/>
    <mergeCell ref="A7:A8"/>
  </mergeCells>
  <phoneticPr fontId="3"/>
  <pageMargins left="0.7" right="0.7" top="0.75" bottom="0.75" header="0.3" footer="0.3"/>
  <pageSetup paperSize="9" scale="9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C2" sqref="C2"/>
    </sheetView>
  </sheetViews>
  <sheetFormatPr defaultRowHeight="18" x14ac:dyDescent="0.4"/>
  <cols>
    <col min="1" max="1" width="9" style="2"/>
    <col min="2" max="3" width="6.5" style="2" customWidth="1"/>
    <col min="4" max="16384" width="9" style="2"/>
  </cols>
  <sheetData>
    <row r="1" spans="1:9" ht="24" x14ac:dyDescent="0.4">
      <c r="A1" s="624" t="s">
        <v>220</v>
      </c>
      <c r="B1" s="624"/>
      <c r="C1" s="624"/>
      <c r="D1" s="624"/>
      <c r="E1" s="624"/>
      <c r="F1" s="624"/>
      <c r="G1" s="624"/>
      <c r="H1" s="624"/>
      <c r="I1" s="624"/>
    </row>
    <row r="2" spans="1:9" ht="18.75" thickBot="1" x14ac:dyDescent="0.45">
      <c r="A2" s="269"/>
    </row>
    <row r="3" spans="1:9" ht="18.75" thickBot="1" x14ac:dyDescent="0.45">
      <c r="A3" s="270"/>
      <c r="B3" s="271" t="s">
        <v>221</v>
      </c>
      <c r="C3" s="272" t="s">
        <v>222</v>
      </c>
    </row>
    <row r="4" spans="1:9" x14ac:dyDescent="0.4">
      <c r="A4" s="273" t="s">
        <v>223</v>
      </c>
      <c r="B4" s="274">
        <v>4</v>
      </c>
      <c r="C4" s="275">
        <v>132</v>
      </c>
    </row>
    <row r="5" spans="1:9" x14ac:dyDescent="0.4">
      <c r="A5" s="276" t="s">
        <v>224</v>
      </c>
      <c r="B5" s="277">
        <v>0</v>
      </c>
      <c r="C5" s="278">
        <v>0</v>
      </c>
    </row>
    <row r="6" spans="1:9" ht="18.75" thickBot="1" x14ac:dyDescent="0.45">
      <c r="A6" s="279" t="s">
        <v>225</v>
      </c>
      <c r="B6" s="280">
        <v>10</v>
      </c>
      <c r="C6" s="84">
        <v>683</v>
      </c>
    </row>
    <row r="7" spans="1:9" ht="18.75" thickBot="1" x14ac:dyDescent="0.45">
      <c r="A7" s="270" t="s">
        <v>69</v>
      </c>
      <c r="B7" s="281">
        <f>SUM(B4:B6)</f>
        <v>14</v>
      </c>
      <c r="C7" s="86">
        <f>SUM(C4:C6)</f>
        <v>815</v>
      </c>
    </row>
  </sheetData>
  <mergeCells count="1">
    <mergeCell ref="A1:I1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C10" sqref="C10"/>
    </sheetView>
  </sheetViews>
  <sheetFormatPr defaultRowHeight="18" x14ac:dyDescent="0.4"/>
  <cols>
    <col min="1" max="1" width="3.25" style="3" customWidth="1"/>
    <col min="2" max="2" width="13.875" style="3" bestFit="1" customWidth="1"/>
    <col min="3" max="3" width="9.375" style="3" bestFit="1" customWidth="1"/>
    <col min="4" max="16384" width="9" style="3"/>
  </cols>
  <sheetData>
    <row r="1" spans="1:4" ht="24" x14ac:dyDescent="0.4">
      <c r="A1" s="591" t="s">
        <v>14</v>
      </c>
      <c r="B1" s="591"/>
      <c r="C1" s="591"/>
      <c r="D1" s="591"/>
    </row>
    <row r="2" spans="1:4" ht="18.75" thickBot="1" x14ac:dyDescent="0.45"/>
    <row r="3" spans="1:4" x14ac:dyDescent="0.4">
      <c r="A3" s="592" t="s">
        <v>15</v>
      </c>
      <c r="B3" s="593"/>
      <c r="C3" s="15">
        <v>18500</v>
      </c>
    </row>
    <row r="4" spans="1:4" x14ac:dyDescent="0.4">
      <c r="A4" s="594" t="s">
        <v>16</v>
      </c>
      <c r="B4" s="595"/>
      <c r="C4" s="16">
        <v>6426</v>
      </c>
    </row>
    <row r="5" spans="1:4" x14ac:dyDescent="0.4">
      <c r="A5" s="596" t="s">
        <v>17</v>
      </c>
      <c r="B5" s="17" t="s">
        <v>18</v>
      </c>
      <c r="C5" s="18">
        <v>6564</v>
      </c>
    </row>
    <row r="6" spans="1:4" x14ac:dyDescent="0.4">
      <c r="A6" s="596"/>
      <c r="B6" s="17" t="s">
        <v>19</v>
      </c>
      <c r="C6" s="18">
        <v>6524</v>
      </c>
    </row>
    <row r="7" spans="1:4" x14ac:dyDescent="0.4">
      <c r="A7" s="596"/>
      <c r="B7" s="17" t="s">
        <v>20</v>
      </c>
      <c r="C7" s="18">
        <v>1811</v>
      </c>
    </row>
    <row r="8" spans="1:4" x14ac:dyDescent="0.4">
      <c r="A8" s="596"/>
      <c r="B8" s="17" t="s">
        <v>21</v>
      </c>
      <c r="C8" s="19">
        <v>255</v>
      </c>
    </row>
    <row r="9" spans="1:4" x14ac:dyDescent="0.4">
      <c r="A9" s="596"/>
      <c r="B9" s="17" t="s">
        <v>22</v>
      </c>
      <c r="C9" s="18">
        <v>5098</v>
      </c>
    </row>
    <row r="10" spans="1:4" x14ac:dyDescent="0.4">
      <c r="A10" s="596"/>
      <c r="B10" s="17" t="s">
        <v>23</v>
      </c>
      <c r="C10" s="18">
        <v>10518</v>
      </c>
    </row>
    <row r="11" spans="1:4" ht="18.75" thickBot="1" x14ac:dyDescent="0.45">
      <c r="A11" s="597"/>
      <c r="B11" s="20" t="s">
        <v>24</v>
      </c>
      <c r="C11" s="21">
        <v>30770</v>
      </c>
    </row>
    <row r="12" spans="1:4" x14ac:dyDescent="0.4">
      <c r="C12" s="22" t="s">
        <v>25</v>
      </c>
    </row>
    <row r="15" spans="1:4" x14ac:dyDescent="0.4">
      <c r="A15" s="23"/>
      <c r="B15" s="23"/>
    </row>
    <row r="36" spans="1:1" x14ac:dyDescent="0.4">
      <c r="A36" s="24" t="s">
        <v>26</v>
      </c>
    </row>
    <row r="37" spans="1:1" x14ac:dyDescent="0.4">
      <c r="A37" s="24"/>
    </row>
    <row r="38" spans="1:1" x14ac:dyDescent="0.4">
      <c r="A38" s="24" t="s">
        <v>26</v>
      </c>
    </row>
    <row r="39" spans="1:1" x14ac:dyDescent="0.4">
      <c r="A39" s="24"/>
    </row>
    <row r="40" spans="1:1" ht="30" x14ac:dyDescent="0.4">
      <c r="A40" s="25"/>
    </row>
    <row r="41" spans="1:1" ht="30" x14ac:dyDescent="0.4">
      <c r="A41" s="25"/>
    </row>
  </sheetData>
  <mergeCells count="4">
    <mergeCell ref="A1:D1"/>
    <mergeCell ref="A3:B3"/>
    <mergeCell ref="A4:B4"/>
    <mergeCell ref="A5:A11"/>
  </mergeCells>
  <phoneticPr fontId="3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workbookViewId="0">
      <selection activeCell="J10" sqref="J10"/>
    </sheetView>
  </sheetViews>
  <sheetFormatPr defaultRowHeight="18" x14ac:dyDescent="0.4"/>
  <cols>
    <col min="1" max="1" width="9.5" style="2" bestFit="1" customWidth="1"/>
    <col min="2" max="14" width="7.125" style="2" customWidth="1"/>
    <col min="15" max="16384" width="9" style="2"/>
  </cols>
  <sheetData>
    <row r="1" spans="1:14" ht="24" x14ac:dyDescent="0.4">
      <c r="A1" s="624" t="s">
        <v>226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</row>
    <row r="2" spans="1:14" ht="24" x14ac:dyDescent="0.4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</row>
    <row r="3" spans="1:14" ht="22.5" customHeight="1" x14ac:dyDescent="0.4">
      <c r="A3" s="641" t="s">
        <v>227</v>
      </c>
      <c r="B3" s="641"/>
      <c r="C3" s="641"/>
      <c r="D3" s="641"/>
      <c r="E3" s="641"/>
      <c r="F3" s="641"/>
      <c r="G3" s="641"/>
      <c r="H3" s="641"/>
      <c r="I3" s="641"/>
      <c r="J3" s="641"/>
      <c r="K3" s="641"/>
      <c r="L3" s="641"/>
      <c r="M3" s="641"/>
      <c r="N3" s="641"/>
    </row>
    <row r="4" spans="1:14" ht="18.75" customHeight="1" thickBot="1" x14ac:dyDescent="0.45">
      <c r="A4" s="642"/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</row>
    <row r="5" spans="1:14" ht="18.75" thickBot="1" x14ac:dyDescent="0.45">
      <c r="A5" s="4"/>
      <c r="B5" s="72" t="s">
        <v>113</v>
      </c>
      <c r="C5" s="28" t="s">
        <v>114</v>
      </c>
      <c r="D5" s="28" t="s">
        <v>115</v>
      </c>
      <c r="E5" s="28" t="s">
        <v>116</v>
      </c>
      <c r="F5" s="28" t="s">
        <v>117</v>
      </c>
      <c r="G5" s="28" t="s">
        <v>118</v>
      </c>
      <c r="H5" s="28" t="s">
        <v>119</v>
      </c>
      <c r="I5" s="28" t="s">
        <v>120</v>
      </c>
      <c r="J5" s="28" t="s">
        <v>121</v>
      </c>
      <c r="K5" s="28" t="s">
        <v>122</v>
      </c>
      <c r="L5" s="28" t="s">
        <v>123</v>
      </c>
      <c r="M5" s="29" t="s">
        <v>124</v>
      </c>
      <c r="N5" s="5" t="s">
        <v>69</v>
      </c>
    </row>
    <row r="6" spans="1:14" x14ac:dyDescent="0.4">
      <c r="A6" s="220" t="s">
        <v>228</v>
      </c>
      <c r="B6" s="114">
        <v>10413</v>
      </c>
      <c r="C6" s="115">
        <v>10053</v>
      </c>
      <c r="D6" s="115">
        <v>12204</v>
      </c>
      <c r="E6" s="115">
        <v>14419</v>
      </c>
      <c r="F6" s="115">
        <v>19029</v>
      </c>
      <c r="G6" s="115">
        <v>11645</v>
      </c>
      <c r="H6" s="115">
        <v>10633</v>
      </c>
      <c r="I6" s="115">
        <v>10249</v>
      </c>
      <c r="J6" s="115">
        <v>9439</v>
      </c>
      <c r="K6" s="115">
        <v>9480</v>
      </c>
      <c r="L6" s="115">
        <v>11198</v>
      </c>
      <c r="M6" s="116">
        <v>976</v>
      </c>
      <c r="N6" s="283">
        <v>129738</v>
      </c>
    </row>
    <row r="7" spans="1:14" ht="18.75" thickBot="1" x14ac:dyDescent="0.45">
      <c r="A7" s="69" t="s">
        <v>229</v>
      </c>
      <c r="B7" s="284">
        <v>417</v>
      </c>
      <c r="C7" s="285">
        <v>457</v>
      </c>
      <c r="D7" s="285">
        <v>488</v>
      </c>
      <c r="E7" s="285">
        <v>555</v>
      </c>
      <c r="F7" s="285">
        <v>705</v>
      </c>
      <c r="G7" s="285">
        <v>485</v>
      </c>
      <c r="H7" s="285">
        <v>409</v>
      </c>
      <c r="I7" s="285">
        <v>410</v>
      </c>
      <c r="J7" s="285">
        <v>410</v>
      </c>
      <c r="K7" s="285">
        <v>412</v>
      </c>
      <c r="L7" s="285">
        <v>467</v>
      </c>
      <c r="M7" s="286">
        <v>976</v>
      </c>
      <c r="N7" s="287">
        <v>479</v>
      </c>
    </row>
    <row r="8" spans="1:14" x14ac:dyDescent="0.4">
      <c r="A8" s="635"/>
      <c r="B8" s="636"/>
      <c r="C8" s="636"/>
      <c r="D8" s="636"/>
      <c r="E8" s="636"/>
      <c r="F8" s="636"/>
      <c r="G8" s="636"/>
      <c r="H8" s="636"/>
      <c r="I8" s="636"/>
      <c r="J8" s="636"/>
      <c r="K8" s="636"/>
      <c r="L8" s="636"/>
      <c r="M8" s="636"/>
      <c r="N8" s="635"/>
    </row>
    <row r="9" spans="1:14" x14ac:dyDescent="0.4">
      <c r="A9" s="288"/>
    </row>
  </sheetData>
  <mergeCells count="3">
    <mergeCell ref="A1:N1"/>
    <mergeCell ref="A3:N4"/>
    <mergeCell ref="A8:N8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P1" sqref="P1"/>
    </sheetView>
  </sheetViews>
  <sheetFormatPr defaultColWidth="12.5" defaultRowHeight="18" x14ac:dyDescent="0.4"/>
  <cols>
    <col min="1" max="1" width="6.125" style="2" bestFit="1" customWidth="1"/>
    <col min="2" max="3" width="7" style="2" bestFit="1" customWidth="1"/>
    <col min="4" max="4" width="7.875" style="2" bestFit="1" customWidth="1"/>
    <col min="5" max="13" width="7" style="2" bestFit="1" customWidth="1"/>
    <col min="14" max="14" width="9.25" style="2" bestFit="1" customWidth="1"/>
    <col min="15" max="15" width="5.5" style="2" customWidth="1"/>
    <col min="16" max="16384" width="12.5" style="2"/>
  </cols>
  <sheetData>
    <row r="1" spans="1:15" ht="24" x14ac:dyDescent="0.4">
      <c r="A1" s="624" t="s">
        <v>230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</row>
    <row r="2" spans="1:15" ht="18.75" thickBot="1" x14ac:dyDescent="0.45">
      <c r="A2" s="219"/>
    </row>
    <row r="3" spans="1:15" ht="36.75" thickBot="1" x14ac:dyDescent="0.45">
      <c r="A3" s="289"/>
      <c r="B3" s="290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8" t="s">
        <v>124</v>
      </c>
      <c r="N3" s="29" t="s">
        <v>69</v>
      </c>
      <c r="O3" s="5" t="s">
        <v>229</v>
      </c>
    </row>
    <row r="4" spans="1:15" ht="18.75" x14ac:dyDescent="0.4">
      <c r="A4" s="291" t="s">
        <v>186</v>
      </c>
      <c r="B4" s="292">
        <v>66283</v>
      </c>
      <c r="C4" s="293">
        <v>70972</v>
      </c>
      <c r="D4" s="293">
        <v>74171</v>
      </c>
      <c r="E4" s="293">
        <v>75174</v>
      </c>
      <c r="F4" s="293">
        <v>71265</v>
      </c>
      <c r="G4" s="293">
        <v>60803</v>
      </c>
      <c r="H4" s="293">
        <v>72716</v>
      </c>
      <c r="I4" s="293">
        <v>70504</v>
      </c>
      <c r="J4" s="293">
        <v>66674</v>
      </c>
      <c r="K4" s="293">
        <v>72226</v>
      </c>
      <c r="L4" s="293">
        <v>68576</v>
      </c>
      <c r="M4" s="293">
        <v>60847</v>
      </c>
      <c r="N4" s="294">
        <f>SUM(B4:M4)</f>
        <v>830211</v>
      </c>
      <c r="O4" s="643">
        <v>2268</v>
      </c>
    </row>
    <row r="5" spans="1:15" ht="19.5" thickBot="1" x14ac:dyDescent="0.45">
      <c r="A5" s="222" t="s">
        <v>231</v>
      </c>
      <c r="B5" s="295">
        <v>0</v>
      </c>
      <c r="C5" s="296">
        <v>0</v>
      </c>
      <c r="D5" s="296">
        <v>0</v>
      </c>
      <c r="E5" s="296">
        <v>0</v>
      </c>
      <c r="F5" s="296">
        <v>1</v>
      </c>
      <c r="G5" s="296">
        <v>0</v>
      </c>
      <c r="H5" s="296">
        <v>0</v>
      </c>
      <c r="I5" s="296">
        <v>0</v>
      </c>
      <c r="J5" s="296">
        <v>0</v>
      </c>
      <c r="K5" s="296">
        <v>0</v>
      </c>
      <c r="L5" s="296">
        <v>1</v>
      </c>
      <c r="M5" s="296">
        <v>0</v>
      </c>
      <c r="N5" s="297">
        <f>SUM(B5:M5)</f>
        <v>2</v>
      </c>
      <c r="O5" s="644"/>
    </row>
    <row r="6" spans="1:15" ht="13.5" customHeight="1" x14ac:dyDescent="0.4">
      <c r="A6" s="645" t="s">
        <v>232</v>
      </c>
      <c r="B6" s="646"/>
      <c r="C6" s="646"/>
      <c r="D6" s="646"/>
      <c r="E6" s="646"/>
      <c r="F6" s="646"/>
      <c r="G6" s="646"/>
      <c r="H6" s="646"/>
      <c r="I6" s="646"/>
      <c r="J6" s="646"/>
      <c r="K6" s="646"/>
      <c r="L6" s="646"/>
      <c r="M6" s="646"/>
      <c r="N6" s="646"/>
      <c r="O6" s="647"/>
    </row>
  </sheetData>
  <mergeCells count="3">
    <mergeCell ref="A1:O1"/>
    <mergeCell ref="O4:O5"/>
    <mergeCell ref="A6:O6"/>
  </mergeCells>
  <phoneticPr fontId="3"/>
  <pageMargins left="0.7" right="0.7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E7" sqref="E7"/>
    </sheetView>
  </sheetViews>
  <sheetFormatPr defaultRowHeight="18" x14ac:dyDescent="0.4"/>
  <cols>
    <col min="1" max="1" width="5.5" style="2" bestFit="1" customWidth="1"/>
    <col min="2" max="14" width="7.625" style="2" customWidth="1"/>
    <col min="15" max="15" width="8.375" style="2" customWidth="1"/>
    <col min="16" max="16384" width="9" style="2"/>
  </cols>
  <sheetData>
    <row r="1" spans="1:15" ht="24" x14ac:dyDescent="0.4">
      <c r="A1" s="624" t="s">
        <v>233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</row>
    <row r="2" spans="1:15" ht="24.75" thickBot="1" x14ac:dyDescent="0.45">
      <c r="A2" s="282"/>
    </row>
    <row r="3" spans="1:15" ht="18.75" thickBot="1" x14ac:dyDescent="0.45">
      <c r="A3" s="298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8" t="s">
        <v>124</v>
      </c>
      <c r="N3" s="29" t="s">
        <v>69</v>
      </c>
      <c r="O3" s="299" t="s">
        <v>234</v>
      </c>
    </row>
    <row r="4" spans="1:15" ht="18.75" thickBot="1" x14ac:dyDescent="0.45">
      <c r="A4" s="69" t="s">
        <v>190</v>
      </c>
      <c r="B4" s="300">
        <v>1990</v>
      </c>
      <c r="C4" s="301">
        <v>2470</v>
      </c>
      <c r="D4" s="301">
        <v>4796</v>
      </c>
      <c r="E4" s="301">
        <v>5265</v>
      </c>
      <c r="F4" s="301">
        <v>3364</v>
      </c>
      <c r="G4" s="301">
        <v>3405</v>
      </c>
      <c r="H4" s="301">
        <v>2174</v>
      </c>
      <c r="I4" s="301">
        <v>3157</v>
      </c>
      <c r="J4" s="301">
        <v>3514</v>
      </c>
      <c r="K4" s="301">
        <v>2289</v>
      </c>
      <c r="L4" s="301">
        <v>2542</v>
      </c>
      <c r="M4" s="301">
        <v>167</v>
      </c>
      <c r="N4" s="302">
        <f>SUM(B4:M4)</f>
        <v>35133</v>
      </c>
      <c r="O4" s="303">
        <v>130</v>
      </c>
    </row>
    <row r="5" spans="1:15" x14ac:dyDescent="0.4">
      <c r="A5" s="635"/>
      <c r="B5" s="636"/>
      <c r="C5" s="636"/>
      <c r="D5" s="636"/>
      <c r="E5" s="636"/>
      <c r="F5" s="636"/>
      <c r="G5" s="636"/>
      <c r="H5" s="636"/>
      <c r="I5" s="636"/>
      <c r="J5" s="636"/>
      <c r="K5" s="636"/>
      <c r="L5" s="636"/>
      <c r="M5" s="636"/>
      <c r="N5" s="636"/>
      <c r="O5" s="635"/>
    </row>
    <row r="6" spans="1:15" x14ac:dyDescent="0.4">
      <c r="A6" s="219"/>
    </row>
  </sheetData>
  <mergeCells count="2">
    <mergeCell ref="A1:O1"/>
    <mergeCell ref="A5:O5"/>
  </mergeCells>
  <phoneticPr fontId="3"/>
  <pageMargins left="0.7" right="0.7" top="0.75" bottom="0.75" header="0.3" footer="0.3"/>
  <pageSetup paperSize="9" scale="79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workbookViewId="0">
      <selection activeCell="A2" sqref="A2"/>
    </sheetView>
  </sheetViews>
  <sheetFormatPr defaultRowHeight="18" x14ac:dyDescent="0.4"/>
  <cols>
    <col min="1" max="1" width="9.5" style="2" bestFit="1" customWidth="1"/>
    <col min="2" max="13" width="6" style="2" bestFit="1" customWidth="1"/>
    <col min="14" max="14" width="7" style="2" bestFit="1" customWidth="1"/>
    <col min="15" max="16384" width="9" style="2"/>
  </cols>
  <sheetData>
    <row r="1" spans="1:16" ht="24" x14ac:dyDescent="0.4">
      <c r="A1" s="624" t="s">
        <v>235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</row>
    <row r="2" spans="1:16" ht="18.75" thickBot="1" x14ac:dyDescent="0.45">
      <c r="A2" s="219"/>
    </row>
    <row r="3" spans="1:16" ht="18.75" thickBot="1" x14ac:dyDescent="0.45">
      <c r="A3" s="304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305" t="s">
        <v>124</v>
      </c>
      <c r="N3" s="4" t="s">
        <v>69</v>
      </c>
    </row>
    <row r="4" spans="1:16" x14ac:dyDescent="0.4">
      <c r="A4" s="306" t="s">
        <v>236</v>
      </c>
      <c r="B4" s="307">
        <v>1630</v>
      </c>
      <c r="C4" s="164">
        <v>1918</v>
      </c>
      <c r="D4" s="164">
        <v>1623</v>
      </c>
      <c r="E4" s="164">
        <v>1817</v>
      </c>
      <c r="F4" s="164">
        <v>1716</v>
      </c>
      <c r="G4" s="164">
        <v>1754</v>
      </c>
      <c r="H4" s="164">
        <v>1665</v>
      </c>
      <c r="I4" s="164">
        <v>1744</v>
      </c>
      <c r="J4" s="164">
        <v>1615</v>
      </c>
      <c r="K4" s="164">
        <v>1473</v>
      </c>
      <c r="L4" s="164">
        <v>1462</v>
      </c>
      <c r="M4" s="308">
        <v>61</v>
      </c>
      <c r="N4" s="309">
        <f>SUM(B4:M4)</f>
        <v>18478</v>
      </c>
    </row>
    <row r="5" spans="1:16" ht="18.75" thickBot="1" x14ac:dyDescent="0.45">
      <c r="A5" s="310" t="s">
        <v>229</v>
      </c>
      <c r="B5" s="41">
        <v>65</v>
      </c>
      <c r="C5" s="42">
        <v>74</v>
      </c>
      <c r="D5" s="42">
        <v>74</v>
      </c>
      <c r="E5" s="42">
        <v>70</v>
      </c>
      <c r="F5" s="42">
        <v>64</v>
      </c>
      <c r="G5" s="42">
        <v>73</v>
      </c>
      <c r="H5" s="42">
        <v>67</v>
      </c>
      <c r="I5" s="42">
        <v>70</v>
      </c>
      <c r="J5" s="42">
        <v>70</v>
      </c>
      <c r="K5" s="42">
        <v>64</v>
      </c>
      <c r="L5" s="42">
        <v>61</v>
      </c>
      <c r="M5" s="311">
        <v>61</v>
      </c>
      <c r="N5" s="192">
        <v>69</v>
      </c>
    </row>
    <row r="6" spans="1:16" ht="13.5" customHeight="1" x14ac:dyDescent="0.4">
      <c r="A6" s="626" t="s">
        <v>237</v>
      </c>
      <c r="B6" s="626"/>
      <c r="C6" s="626"/>
      <c r="D6" s="626"/>
      <c r="E6" s="626"/>
      <c r="F6" s="626"/>
      <c r="G6" s="626"/>
      <c r="H6" s="626"/>
      <c r="I6" s="626"/>
      <c r="J6" s="626"/>
      <c r="K6" s="626"/>
      <c r="L6" s="626"/>
      <c r="M6" s="626"/>
      <c r="N6" s="626"/>
      <c r="O6" s="626"/>
      <c r="P6" s="626"/>
    </row>
    <row r="7" spans="1:16" x14ac:dyDescent="0.4">
      <c r="A7" s="626"/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</row>
  </sheetData>
  <mergeCells count="2">
    <mergeCell ref="A1:N1"/>
    <mergeCell ref="A6:P7"/>
  </mergeCells>
  <phoneticPr fontId="3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G3" sqref="G3"/>
    </sheetView>
  </sheetViews>
  <sheetFormatPr defaultRowHeight="18" x14ac:dyDescent="0.4"/>
  <cols>
    <col min="1" max="1" width="5.5" style="2" bestFit="1" customWidth="1"/>
    <col min="2" max="2" width="7.5" style="2" bestFit="1" customWidth="1"/>
    <col min="3" max="3" width="5.5" style="2" bestFit="1" customWidth="1"/>
    <col min="4" max="4" width="13.125" style="2" customWidth="1"/>
    <col min="5" max="6" width="12.125" style="2" customWidth="1"/>
    <col min="7" max="16384" width="9" style="2"/>
  </cols>
  <sheetData>
    <row r="1" spans="1:12" ht="24" x14ac:dyDescent="0.4">
      <c r="A1" s="624" t="s">
        <v>238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</row>
    <row r="2" spans="1:12" ht="18.75" thickBot="1" x14ac:dyDescent="0.45">
      <c r="A2" s="218"/>
    </row>
    <row r="3" spans="1:12" ht="36.75" thickBot="1" x14ac:dyDescent="0.45">
      <c r="A3" s="312"/>
      <c r="B3" s="313"/>
      <c r="C3" s="313"/>
      <c r="D3" s="314"/>
      <c r="E3" s="79" t="s">
        <v>239</v>
      </c>
      <c r="F3" s="79" t="s">
        <v>240</v>
      </c>
    </row>
    <row r="4" spans="1:12" ht="18.75" customHeight="1" thickTop="1" x14ac:dyDescent="0.4">
      <c r="A4" s="655" t="s">
        <v>241</v>
      </c>
      <c r="B4" s="658" t="s">
        <v>242</v>
      </c>
      <c r="C4" s="660" t="s">
        <v>243</v>
      </c>
      <c r="D4" s="315" t="s">
        <v>68</v>
      </c>
      <c r="E4" s="316">
        <v>5270</v>
      </c>
      <c r="F4" s="317">
        <v>58063</v>
      </c>
    </row>
    <row r="5" spans="1:12" x14ac:dyDescent="0.4">
      <c r="A5" s="656"/>
      <c r="B5" s="659"/>
      <c r="C5" s="661"/>
      <c r="D5" s="318" t="s">
        <v>244</v>
      </c>
      <c r="E5" s="319">
        <v>1963</v>
      </c>
      <c r="F5" s="320">
        <v>19956</v>
      </c>
    </row>
    <row r="6" spans="1:12" x14ac:dyDescent="0.4">
      <c r="A6" s="656"/>
      <c r="B6" s="659"/>
      <c r="C6" s="662" t="s">
        <v>245</v>
      </c>
      <c r="D6" s="663"/>
      <c r="E6" s="321">
        <v>712</v>
      </c>
      <c r="F6" s="320">
        <v>9424</v>
      </c>
    </row>
    <row r="7" spans="1:12" x14ac:dyDescent="0.4">
      <c r="A7" s="656"/>
      <c r="B7" s="664" t="s">
        <v>246</v>
      </c>
      <c r="C7" s="665"/>
      <c r="D7" s="663"/>
      <c r="E7" s="322">
        <v>606</v>
      </c>
      <c r="F7" s="320">
        <v>2966</v>
      </c>
    </row>
    <row r="8" spans="1:12" ht="18.75" thickBot="1" x14ac:dyDescent="0.45">
      <c r="A8" s="657"/>
      <c r="B8" s="669" t="s">
        <v>69</v>
      </c>
      <c r="C8" s="670"/>
      <c r="D8" s="671"/>
      <c r="E8" s="323">
        <v>8551</v>
      </c>
      <c r="F8" s="324">
        <v>90409</v>
      </c>
    </row>
    <row r="9" spans="1:12" ht="18.75" customHeight="1" thickTop="1" x14ac:dyDescent="0.4">
      <c r="A9" s="655" t="s">
        <v>247</v>
      </c>
      <c r="B9" s="658" t="s">
        <v>242</v>
      </c>
      <c r="C9" s="660" t="s">
        <v>243</v>
      </c>
      <c r="D9" s="315" t="s">
        <v>68</v>
      </c>
      <c r="E9" s="325">
        <v>1433</v>
      </c>
      <c r="F9" s="317">
        <v>15939</v>
      </c>
    </row>
    <row r="10" spans="1:12" x14ac:dyDescent="0.4">
      <c r="A10" s="656"/>
      <c r="B10" s="659"/>
      <c r="C10" s="661"/>
      <c r="D10" s="318" t="s">
        <v>244</v>
      </c>
      <c r="E10" s="322">
        <v>783</v>
      </c>
      <c r="F10" s="320">
        <v>8360</v>
      </c>
    </row>
    <row r="11" spans="1:12" x14ac:dyDescent="0.4">
      <c r="A11" s="656"/>
      <c r="B11" s="659"/>
      <c r="C11" s="662" t="s">
        <v>245</v>
      </c>
      <c r="D11" s="663"/>
      <c r="E11" s="321">
        <v>1055</v>
      </c>
      <c r="F11" s="320">
        <v>15790</v>
      </c>
    </row>
    <row r="12" spans="1:12" x14ac:dyDescent="0.4">
      <c r="A12" s="656"/>
      <c r="B12" s="664" t="s">
        <v>246</v>
      </c>
      <c r="C12" s="665"/>
      <c r="D12" s="663"/>
      <c r="E12" s="322">
        <v>204</v>
      </c>
      <c r="F12" s="320">
        <v>2829</v>
      </c>
    </row>
    <row r="13" spans="1:12" ht="18.75" thickBot="1" x14ac:dyDescent="0.45">
      <c r="A13" s="657"/>
      <c r="B13" s="666" t="s">
        <v>69</v>
      </c>
      <c r="C13" s="667"/>
      <c r="D13" s="668"/>
      <c r="E13" s="324">
        <v>3475</v>
      </c>
      <c r="F13" s="324">
        <v>42918</v>
      </c>
    </row>
    <row r="14" spans="1:12" ht="19.5" thickTop="1" thickBot="1" x14ac:dyDescent="0.45">
      <c r="A14" s="648" t="s">
        <v>248</v>
      </c>
      <c r="B14" s="649"/>
      <c r="C14" s="649"/>
      <c r="D14" s="650"/>
      <c r="E14" s="326">
        <v>1</v>
      </c>
      <c r="F14" s="327">
        <v>18</v>
      </c>
    </row>
    <row r="15" spans="1:12" ht="19.5" thickTop="1" thickBot="1" x14ac:dyDescent="0.45">
      <c r="A15" s="648" t="s">
        <v>249</v>
      </c>
      <c r="B15" s="649"/>
      <c r="C15" s="649"/>
      <c r="D15" s="650"/>
      <c r="E15" s="328">
        <v>12027</v>
      </c>
      <c r="F15" s="329">
        <v>133345</v>
      </c>
    </row>
    <row r="16" spans="1:12" ht="19.5" customHeight="1" thickTop="1" thickBot="1" x14ac:dyDescent="0.45">
      <c r="A16" s="651" t="s">
        <v>250</v>
      </c>
      <c r="B16" s="652"/>
      <c r="C16" s="652"/>
      <c r="D16" s="653"/>
      <c r="E16" s="330">
        <v>566</v>
      </c>
      <c r="F16" s="152">
        <v>5498</v>
      </c>
    </row>
    <row r="17" spans="1:6" x14ac:dyDescent="0.4">
      <c r="A17" s="654" t="s">
        <v>251</v>
      </c>
      <c r="B17" s="654"/>
      <c r="C17" s="654"/>
      <c r="D17" s="654"/>
      <c r="E17" s="654"/>
      <c r="F17" s="654"/>
    </row>
  </sheetData>
  <mergeCells count="17">
    <mergeCell ref="A1:L1"/>
    <mergeCell ref="A4:A8"/>
    <mergeCell ref="B4:B6"/>
    <mergeCell ref="C4:C5"/>
    <mergeCell ref="C6:D6"/>
    <mergeCell ref="B7:D7"/>
    <mergeCell ref="B8:D8"/>
    <mergeCell ref="A14:D14"/>
    <mergeCell ref="A15:D15"/>
    <mergeCell ref="A16:D16"/>
    <mergeCell ref="A17:F17"/>
    <mergeCell ref="A9:A13"/>
    <mergeCell ref="B9:B11"/>
    <mergeCell ref="C9:C10"/>
    <mergeCell ref="C11:D11"/>
    <mergeCell ref="B12:D12"/>
    <mergeCell ref="B13:D13"/>
  </mergeCells>
  <phoneticPr fontId="3"/>
  <pageMargins left="0.7" right="0.7" top="0.75" bottom="0.75" header="0.3" footer="0.3"/>
  <pageSetup paperSize="9" scale="84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>
      <selection activeCell="D3" sqref="D3"/>
    </sheetView>
  </sheetViews>
  <sheetFormatPr defaultRowHeight="18" x14ac:dyDescent="0.4"/>
  <cols>
    <col min="1" max="16384" width="9" style="2"/>
  </cols>
  <sheetData>
    <row r="1" spans="1:9" ht="24" x14ac:dyDescent="0.4">
      <c r="A1" s="672" t="s">
        <v>252</v>
      </c>
      <c r="B1" s="672"/>
      <c r="C1" s="672"/>
      <c r="D1" s="672"/>
      <c r="E1" s="672"/>
      <c r="F1" s="672"/>
      <c r="G1" s="672"/>
      <c r="H1" s="672"/>
      <c r="I1" s="672"/>
    </row>
    <row r="2" spans="1:9" ht="24.75" thickBot="1" x14ac:dyDescent="0.45">
      <c r="A2" s="331"/>
    </row>
    <row r="3" spans="1:9" ht="18.75" thickBot="1" x14ac:dyDescent="0.45">
      <c r="A3" s="332"/>
      <c r="B3" s="333" t="s">
        <v>253</v>
      </c>
      <c r="C3" s="334" t="s">
        <v>254</v>
      </c>
    </row>
    <row r="4" spans="1:9" x14ac:dyDescent="0.4">
      <c r="A4" s="335" t="s">
        <v>255</v>
      </c>
      <c r="B4" s="336" t="s">
        <v>256</v>
      </c>
      <c r="C4" s="337">
        <v>0.53200000000000003</v>
      </c>
    </row>
    <row r="5" spans="1:9" ht="18.75" thickBot="1" x14ac:dyDescent="0.45">
      <c r="A5" s="338" t="s">
        <v>257</v>
      </c>
      <c r="B5" s="339" t="s">
        <v>258</v>
      </c>
      <c r="C5" s="340">
        <v>0.46800000000000003</v>
      </c>
    </row>
    <row r="6" spans="1:9" ht="18.75" thickBot="1" x14ac:dyDescent="0.45">
      <c r="A6" s="341" t="s">
        <v>48</v>
      </c>
      <c r="B6" s="342" t="s">
        <v>259</v>
      </c>
      <c r="C6" s="343">
        <v>1</v>
      </c>
    </row>
  </sheetData>
  <mergeCells count="1">
    <mergeCell ref="A1:I1"/>
  </mergeCells>
  <phoneticPr fontId="3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4" sqref="F4"/>
    </sheetView>
  </sheetViews>
  <sheetFormatPr defaultColWidth="18.25" defaultRowHeight="18" x14ac:dyDescent="0.4"/>
  <cols>
    <col min="1" max="1" width="11.625" style="2" bestFit="1" customWidth="1"/>
    <col min="2" max="2" width="5.25" style="2" bestFit="1" customWidth="1"/>
    <col min="3" max="3" width="6" style="2" bestFit="1" customWidth="1"/>
    <col min="4" max="5" width="5.25" style="2" bestFit="1" customWidth="1"/>
    <col min="6" max="16384" width="18.25" style="2"/>
  </cols>
  <sheetData>
    <row r="1" spans="1:8" ht="24" x14ac:dyDescent="0.4">
      <c r="A1" s="614" t="s">
        <v>260</v>
      </c>
      <c r="B1" s="614"/>
      <c r="C1" s="614"/>
      <c r="D1" s="614"/>
      <c r="E1" s="614"/>
      <c r="F1" s="614"/>
      <c r="G1" s="614"/>
      <c r="H1" s="614"/>
    </row>
    <row r="2" spans="1:8" ht="18.75" thickBot="1" x14ac:dyDescent="0.45">
      <c r="A2" s="344"/>
    </row>
    <row r="3" spans="1:8" x14ac:dyDescent="0.4">
      <c r="A3" s="673"/>
      <c r="B3" s="675" t="s">
        <v>261</v>
      </c>
      <c r="C3" s="676"/>
      <c r="D3" s="676" t="s">
        <v>262</v>
      </c>
      <c r="E3" s="677"/>
    </row>
    <row r="4" spans="1:8" ht="18.75" thickBot="1" x14ac:dyDescent="0.45">
      <c r="A4" s="674"/>
      <c r="B4" s="345" t="s">
        <v>263</v>
      </c>
      <c r="C4" s="346" t="s">
        <v>264</v>
      </c>
      <c r="D4" s="346" t="s">
        <v>263</v>
      </c>
      <c r="E4" s="347" t="s">
        <v>264</v>
      </c>
    </row>
    <row r="5" spans="1:8" x14ac:dyDescent="0.4">
      <c r="A5" s="30" t="s">
        <v>265</v>
      </c>
      <c r="B5" s="209">
        <v>9</v>
      </c>
      <c r="C5" s="348">
        <v>43</v>
      </c>
      <c r="D5" s="349">
        <v>2</v>
      </c>
      <c r="E5" s="211">
        <v>7</v>
      </c>
    </row>
    <row r="6" spans="1:8" x14ac:dyDescent="0.4">
      <c r="A6" s="34" t="s">
        <v>266</v>
      </c>
      <c r="B6" s="248">
        <v>7</v>
      </c>
      <c r="C6" s="350">
        <v>25</v>
      </c>
      <c r="D6" s="351">
        <v>0</v>
      </c>
      <c r="E6" s="251">
        <v>0</v>
      </c>
    </row>
    <row r="7" spans="1:8" x14ac:dyDescent="0.4">
      <c r="A7" s="34" t="s">
        <v>267</v>
      </c>
      <c r="B7" s="248">
        <v>36</v>
      </c>
      <c r="C7" s="350">
        <v>870</v>
      </c>
      <c r="D7" s="351">
        <v>0</v>
      </c>
      <c r="E7" s="251">
        <v>0</v>
      </c>
    </row>
    <row r="8" spans="1:8" ht="18.75" thickBot="1" x14ac:dyDescent="0.45">
      <c r="A8" s="40" t="s">
        <v>47</v>
      </c>
      <c r="B8" s="223">
        <v>40</v>
      </c>
      <c r="C8" s="352">
        <v>317</v>
      </c>
      <c r="D8" s="353">
        <v>3</v>
      </c>
      <c r="E8" s="225">
        <v>14</v>
      </c>
    </row>
    <row r="9" spans="1:8" ht="18.75" thickBot="1" x14ac:dyDescent="0.45">
      <c r="A9" s="44" t="s">
        <v>69</v>
      </c>
      <c r="B9" s="354">
        <v>92</v>
      </c>
      <c r="C9" s="355">
        <v>1255</v>
      </c>
      <c r="D9" s="356">
        <v>5</v>
      </c>
      <c r="E9" s="357">
        <v>21</v>
      </c>
    </row>
    <row r="10" spans="1:8" x14ac:dyDescent="0.4">
      <c r="B10" s="358"/>
      <c r="C10" s="358"/>
    </row>
    <row r="15" spans="1:8" x14ac:dyDescent="0.4">
      <c r="C15" s="147"/>
    </row>
  </sheetData>
  <mergeCells count="4">
    <mergeCell ref="A1:H1"/>
    <mergeCell ref="A3:A4"/>
    <mergeCell ref="B3:C3"/>
    <mergeCell ref="D3:E3"/>
  </mergeCells>
  <phoneticPr fontId="3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F14" sqref="F14"/>
    </sheetView>
  </sheetViews>
  <sheetFormatPr defaultRowHeight="18" x14ac:dyDescent="0.4"/>
  <cols>
    <col min="1" max="1" width="8.5" style="2" customWidth="1"/>
    <col min="2" max="14" width="6.625" style="2" customWidth="1"/>
    <col min="15" max="16384" width="9" style="2"/>
  </cols>
  <sheetData>
    <row r="1" spans="1:14" ht="24" x14ac:dyDescent="0.4">
      <c r="A1" s="678" t="s">
        <v>268</v>
      </c>
      <c r="B1" s="678"/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</row>
    <row r="2" spans="1:14" ht="18.75" thickBot="1" x14ac:dyDescent="0.45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1:14" ht="18.75" thickBot="1" x14ac:dyDescent="0.45">
      <c r="A3" s="360" t="s">
        <v>269</v>
      </c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9" t="s">
        <v>124</v>
      </c>
      <c r="N3" s="5" t="s">
        <v>69</v>
      </c>
    </row>
    <row r="4" spans="1:14" ht="18.75" thickBot="1" x14ac:dyDescent="0.45">
      <c r="A4" s="361" t="s">
        <v>270</v>
      </c>
      <c r="B4" s="354">
        <v>11</v>
      </c>
      <c r="C4" s="362">
        <v>16</v>
      </c>
      <c r="D4" s="362">
        <v>11</v>
      </c>
      <c r="E4" s="362">
        <v>8</v>
      </c>
      <c r="F4" s="362">
        <v>40</v>
      </c>
      <c r="G4" s="362">
        <v>12</v>
      </c>
      <c r="H4" s="362">
        <v>8</v>
      </c>
      <c r="I4" s="362">
        <v>2</v>
      </c>
      <c r="J4" s="362">
        <v>8</v>
      </c>
      <c r="K4" s="362">
        <v>21</v>
      </c>
      <c r="L4" s="362">
        <v>18</v>
      </c>
      <c r="M4" s="357" t="s">
        <v>271</v>
      </c>
      <c r="N4" s="303">
        <v>155</v>
      </c>
    </row>
    <row r="5" spans="1:14" ht="18.75" thickBot="1" x14ac:dyDescent="0.45">
      <c r="A5" s="363"/>
    </row>
    <row r="6" spans="1:14" ht="30" customHeight="1" thickBot="1" x14ac:dyDescent="0.45">
      <c r="A6" s="364" t="s">
        <v>272</v>
      </c>
      <c r="B6" s="679" t="s">
        <v>273</v>
      </c>
      <c r="C6" s="680"/>
      <c r="D6" s="680"/>
      <c r="E6" s="681"/>
      <c r="F6" s="78" t="s">
        <v>274</v>
      </c>
    </row>
    <row r="7" spans="1:14" ht="28.5" customHeight="1" thickBot="1" x14ac:dyDescent="0.45">
      <c r="A7" s="365">
        <v>43771</v>
      </c>
      <c r="B7" s="682" t="s">
        <v>275</v>
      </c>
      <c r="C7" s="683"/>
      <c r="D7" s="683"/>
      <c r="E7" s="684"/>
      <c r="F7" s="225">
        <v>19</v>
      </c>
    </row>
    <row r="8" spans="1:14" x14ac:dyDescent="0.4">
      <c r="A8" s="162" t="s">
        <v>276</v>
      </c>
    </row>
  </sheetData>
  <mergeCells count="3">
    <mergeCell ref="A1:N1"/>
    <mergeCell ref="B6:E6"/>
    <mergeCell ref="B7:E7"/>
  </mergeCells>
  <phoneticPr fontId="3"/>
  <pageMargins left="0.7" right="0.7" top="0.75" bottom="0.75" header="0.3" footer="0.3"/>
  <pageSetup paperSize="9" scale="94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6" sqref="E6"/>
    </sheetView>
  </sheetViews>
  <sheetFormatPr defaultRowHeight="18" x14ac:dyDescent="0.4"/>
  <cols>
    <col min="1" max="1" width="13.875" style="2" bestFit="1" customWidth="1"/>
    <col min="2" max="2" width="5.25" style="2" bestFit="1" customWidth="1"/>
    <col min="3" max="3" width="6.25" style="2" customWidth="1"/>
    <col min="4" max="4" width="3.5" style="2" bestFit="1" customWidth="1"/>
    <col min="5" max="16384" width="9" style="2"/>
  </cols>
  <sheetData>
    <row r="1" spans="1:5" ht="24" x14ac:dyDescent="0.4">
      <c r="A1" s="614" t="s">
        <v>277</v>
      </c>
      <c r="B1" s="614"/>
      <c r="C1" s="614"/>
      <c r="D1" s="614"/>
      <c r="E1" s="614"/>
    </row>
    <row r="2" spans="1:5" ht="18.75" thickBot="1" x14ac:dyDescent="0.45">
      <c r="A2" s="288"/>
    </row>
    <row r="3" spans="1:5" ht="18.75" thickBot="1" x14ac:dyDescent="0.45">
      <c r="A3" s="366" t="s">
        <v>278</v>
      </c>
      <c r="B3" s="334" t="s">
        <v>263</v>
      </c>
    </row>
    <row r="4" spans="1:5" x14ac:dyDescent="0.4">
      <c r="A4" s="367" t="s">
        <v>279</v>
      </c>
      <c r="B4" s="368">
        <v>115</v>
      </c>
    </row>
    <row r="5" spans="1:5" x14ac:dyDescent="0.4">
      <c r="A5" s="369" t="s">
        <v>280</v>
      </c>
      <c r="B5" s="39">
        <v>183</v>
      </c>
    </row>
    <row r="6" spans="1:5" ht="18.75" thickBot="1" x14ac:dyDescent="0.45">
      <c r="A6" s="370" t="s">
        <v>281</v>
      </c>
      <c r="B6" s="371">
        <v>179</v>
      </c>
    </row>
    <row r="7" spans="1:5" ht="18.75" thickBot="1" x14ac:dyDescent="0.45">
      <c r="A7" s="27" t="s">
        <v>282</v>
      </c>
      <c r="B7" s="372">
        <f>SUM(B4:B6)</f>
        <v>477</v>
      </c>
    </row>
    <row r="8" spans="1:5" x14ac:dyDescent="0.4">
      <c r="A8" s="373"/>
      <c r="B8" s="374"/>
    </row>
    <row r="9" spans="1:5" x14ac:dyDescent="0.4">
      <c r="A9" s="685" t="s">
        <v>283</v>
      </c>
      <c r="B9" s="685"/>
      <c r="C9" s="685"/>
      <c r="D9" s="107">
        <v>21</v>
      </c>
    </row>
  </sheetData>
  <mergeCells count="2">
    <mergeCell ref="A1:E1"/>
    <mergeCell ref="A9:C9"/>
  </mergeCells>
  <phoneticPr fontId="3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workbookViewId="0">
      <selection activeCell="J10" sqref="J10:K10"/>
    </sheetView>
  </sheetViews>
  <sheetFormatPr defaultRowHeight="18" x14ac:dyDescent="0.4"/>
  <cols>
    <col min="1" max="1" width="16.125" style="2" customWidth="1"/>
    <col min="2" max="14" width="8.875" style="2" bestFit="1" customWidth="1"/>
    <col min="15" max="16384" width="9" style="2"/>
  </cols>
  <sheetData>
    <row r="1" spans="1:14" ht="24" x14ac:dyDescent="0.4">
      <c r="A1" s="623" t="s">
        <v>284</v>
      </c>
      <c r="B1" s="623"/>
      <c r="C1" s="623"/>
      <c r="D1" s="623"/>
      <c r="E1" s="623"/>
    </row>
    <row r="2" spans="1:14" ht="18.75" thickBot="1" x14ac:dyDescent="0.45">
      <c r="A2" s="375"/>
    </row>
    <row r="3" spans="1:14" x14ac:dyDescent="0.4">
      <c r="A3" s="103"/>
      <c r="B3" s="77" t="s">
        <v>113</v>
      </c>
      <c r="C3" s="376" t="s">
        <v>114</v>
      </c>
      <c r="D3" s="376" t="s">
        <v>115</v>
      </c>
      <c r="E3" s="376" t="s">
        <v>116</v>
      </c>
      <c r="F3" s="376" t="s">
        <v>117</v>
      </c>
      <c r="G3" s="376" t="s">
        <v>118</v>
      </c>
      <c r="H3" s="376" t="s">
        <v>119</v>
      </c>
      <c r="I3" s="376" t="s">
        <v>120</v>
      </c>
      <c r="J3" s="376" t="s">
        <v>121</v>
      </c>
      <c r="K3" s="376" t="s">
        <v>122</v>
      </c>
      <c r="L3" s="376" t="s">
        <v>123</v>
      </c>
      <c r="M3" s="377" t="s">
        <v>124</v>
      </c>
      <c r="N3" s="103" t="s">
        <v>69</v>
      </c>
    </row>
    <row r="4" spans="1:14" ht="18.75" x14ac:dyDescent="0.4">
      <c r="A4" s="378" t="s">
        <v>285</v>
      </c>
      <c r="B4" s="379">
        <v>25</v>
      </c>
      <c r="C4" s="380">
        <v>26</v>
      </c>
      <c r="D4" s="380">
        <v>25</v>
      </c>
      <c r="E4" s="381">
        <v>26</v>
      </c>
      <c r="F4" s="380">
        <v>27</v>
      </c>
      <c r="G4" s="380">
        <v>24</v>
      </c>
      <c r="H4" s="380">
        <v>25</v>
      </c>
      <c r="I4" s="380">
        <v>25</v>
      </c>
      <c r="J4" s="380">
        <v>23</v>
      </c>
      <c r="K4" s="380">
        <v>23</v>
      </c>
      <c r="L4" s="380">
        <v>24</v>
      </c>
      <c r="M4" s="382">
        <v>1</v>
      </c>
      <c r="N4" s="252">
        <f>SUM(B4:M4)</f>
        <v>274</v>
      </c>
    </row>
    <row r="5" spans="1:14" ht="36" x14ac:dyDescent="0.4">
      <c r="A5" s="378" t="s">
        <v>286</v>
      </c>
      <c r="B5" s="383">
        <v>43490</v>
      </c>
      <c r="C5" s="381">
        <v>47695</v>
      </c>
      <c r="D5" s="381">
        <v>47627</v>
      </c>
      <c r="E5" s="384">
        <v>52347</v>
      </c>
      <c r="F5" s="381">
        <v>54474</v>
      </c>
      <c r="G5" s="381">
        <v>47487</v>
      </c>
      <c r="H5" s="381">
        <v>47515</v>
      </c>
      <c r="I5" s="381">
        <v>46490</v>
      </c>
      <c r="J5" s="381">
        <v>41843</v>
      </c>
      <c r="K5" s="381">
        <v>42391</v>
      </c>
      <c r="L5" s="381">
        <v>48631</v>
      </c>
      <c r="M5" s="385">
        <v>2356</v>
      </c>
      <c r="N5" s="386">
        <f>SUM(B5:M5)</f>
        <v>522346</v>
      </c>
    </row>
    <row r="6" spans="1:14" ht="36" x14ac:dyDescent="0.4">
      <c r="A6" s="378" t="s">
        <v>287</v>
      </c>
      <c r="B6" s="387">
        <v>1630</v>
      </c>
      <c r="C6" s="388">
        <v>1918</v>
      </c>
      <c r="D6" s="388">
        <v>1623</v>
      </c>
      <c r="E6" s="388">
        <v>1817</v>
      </c>
      <c r="F6" s="388">
        <v>1716</v>
      </c>
      <c r="G6" s="388">
        <v>1754</v>
      </c>
      <c r="H6" s="388">
        <v>1665</v>
      </c>
      <c r="I6" s="388">
        <v>1744</v>
      </c>
      <c r="J6" s="388">
        <v>1615</v>
      </c>
      <c r="K6" s="388">
        <v>1473</v>
      </c>
      <c r="L6" s="388">
        <v>1462</v>
      </c>
      <c r="M6" s="389">
        <v>61</v>
      </c>
      <c r="N6" s="386">
        <f>SUM(B6:M6)</f>
        <v>18478</v>
      </c>
    </row>
    <row r="7" spans="1:14" ht="36" x14ac:dyDescent="0.4">
      <c r="A7" s="390" t="s">
        <v>288</v>
      </c>
      <c r="B7" s="391">
        <f t="shared" ref="B7:N7" si="0">SUM(B5:B6)</f>
        <v>45120</v>
      </c>
      <c r="C7" s="392">
        <f t="shared" si="0"/>
        <v>49613</v>
      </c>
      <c r="D7" s="392">
        <f t="shared" si="0"/>
        <v>49250</v>
      </c>
      <c r="E7" s="392">
        <f t="shared" si="0"/>
        <v>54164</v>
      </c>
      <c r="F7" s="392">
        <f t="shared" si="0"/>
        <v>56190</v>
      </c>
      <c r="G7" s="392">
        <f t="shared" si="0"/>
        <v>49241</v>
      </c>
      <c r="H7" s="392">
        <f t="shared" si="0"/>
        <v>49180</v>
      </c>
      <c r="I7" s="392">
        <f t="shared" si="0"/>
        <v>48234</v>
      </c>
      <c r="J7" s="392">
        <f t="shared" si="0"/>
        <v>43458</v>
      </c>
      <c r="K7" s="392">
        <f t="shared" si="0"/>
        <v>43864</v>
      </c>
      <c r="L7" s="392">
        <v>50093</v>
      </c>
      <c r="M7" s="393">
        <f t="shared" si="0"/>
        <v>2417</v>
      </c>
      <c r="N7" s="394">
        <f t="shared" si="0"/>
        <v>540824</v>
      </c>
    </row>
    <row r="8" spans="1:14" ht="18.75" thickBot="1" x14ac:dyDescent="0.45">
      <c r="A8" s="395" t="s">
        <v>289</v>
      </c>
      <c r="B8" s="396">
        <f t="shared" ref="B8:M8" si="1">B7/B4</f>
        <v>1804.8</v>
      </c>
      <c r="C8" s="397">
        <f t="shared" si="1"/>
        <v>1908.1923076923076</v>
      </c>
      <c r="D8" s="397">
        <f t="shared" si="1"/>
        <v>1970</v>
      </c>
      <c r="E8" s="397">
        <f t="shared" si="1"/>
        <v>2083.2307692307691</v>
      </c>
      <c r="F8" s="397">
        <f t="shared" si="1"/>
        <v>2081.1111111111113</v>
      </c>
      <c r="G8" s="397">
        <f t="shared" si="1"/>
        <v>2051.7083333333335</v>
      </c>
      <c r="H8" s="397">
        <f t="shared" si="1"/>
        <v>1967.2</v>
      </c>
      <c r="I8" s="397">
        <f t="shared" si="1"/>
        <v>1929.36</v>
      </c>
      <c r="J8" s="397">
        <f t="shared" si="1"/>
        <v>1889.4782608695652</v>
      </c>
      <c r="K8" s="397">
        <f t="shared" si="1"/>
        <v>1907.1304347826087</v>
      </c>
      <c r="L8" s="397">
        <f t="shared" si="1"/>
        <v>2087.2083333333335</v>
      </c>
      <c r="M8" s="398">
        <f t="shared" si="1"/>
        <v>2417</v>
      </c>
      <c r="N8" s="399">
        <v>1973</v>
      </c>
    </row>
  </sheetData>
  <mergeCells count="1">
    <mergeCell ref="A1:E1"/>
  </mergeCells>
  <phoneticPr fontId="3"/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zoomScaleNormal="100" workbookViewId="0">
      <selection activeCell="D26" sqref="D26"/>
    </sheetView>
  </sheetViews>
  <sheetFormatPr defaultRowHeight="18" x14ac:dyDescent="0.4"/>
  <cols>
    <col min="1" max="1" width="20.5" style="3" bestFit="1" customWidth="1"/>
    <col min="2" max="2" width="8.5" style="3" bestFit="1" customWidth="1"/>
    <col min="3" max="3" width="8.75" style="3" bestFit="1" customWidth="1"/>
    <col min="4" max="4" width="9.5" style="3" bestFit="1" customWidth="1"/>
    <col min="5" max="16384" width="9" style="3"/>
  </cols>
  <sheetData>
    <row r="1" spans="1:4" ht="24" x14ac:dyDescent="0.4">
      <c r="A1" s="598" t="s">
        <v>27</v>
      </c>
      <c r="B1" s="598"/>
      <c r="C1" s="598"/>
      <c r="D1" s="598"/>
    </row>
    <row r="3" spans="1:4" ht="20.25" thickBot="1" x14ac:dyDescent="0.45">
      <c r="A3" s="26" t="s">
        <v>28</v>
      </c>
    </row>
    <row r="4" spans="1:4" ht="18.75" thickBot="1" x14ac:dyDescent="0.45">
      <c r="A4" s="4" t="s">
        <v>29</v>
      </c>
      <c r="B4" s="27" t="s">
        <v>30</v>
      </c>
      <c r="C4" s="28" t="s">
        <v>31</v>
      </c>
      <c r="D4" s="29" t="s">
        <v>32</v>
      </c>
    </row>
    <row r="5" spans="1:4" x14ac:dyDescent="0.4">
      <c r="A5" s="30" t="s">
        <v>33</v>
      </c>
      <c r="B5" s="31">
        <v>233</v>
      </c>
      <c r="C5" s="32">
        <v>1835</v>
      </c>
      <c r="D5" s="33">
        <v>143000</v>
      </c>
    </row>
    <row r="6" spans="1:4" x14ac:dyDescent="0.4">
      <c r="A6" s="34" t="s">
        <v>34</v>
      </c>
      <c r="B6" s="35">
        <v>291</v>
      </c>
      <c r="C6" s="36">
        <v>2311</v>
      </c>
      <c r="D6" s="37">
        <v>181000</v>
      </c>
    </row>
    <row r="7" spans="1:4" ht="36" x14ac:dyDescent="0.4">
      <c r="A7" s="34" t="s">
        <v>35</v>
      </c>
      <c r="B7" s="35">
        <v>84</v>
      </c>
      <c r="C7" s="38">
        <v>460</v>
      </c>
      <c r="D7" s="37">
        <v>5700</v>
      </c>
    </row>
    <row r="8" spans="1:4" x14ac:dyDescent="0.4">
      <c r="A8" s="34" t="s">
        <v>36</v>
      </c>
      <c r="B8" s="35" t="s">
        <v>37</v>
      </c>
      <c r="C8" s="38">
        <v>66</v>
      </c>
      <c r="D8" s="39" t="s">
        <v>38</v>
      </c>
    </row>
    <row r="9" spans="1:4" x14ac:dyDescent="0.4">
      <c r="A9" s="34" t="s">
        <v>39</v>
      </c>
      <c r="B9" s="35">
        <v>50</v>
      </c>
      <c r="C9" s="38">
        <v>666</v>
      </c>
      <c r="D9" s="37">
        <v>53000</v>
      </c>
    </row>
    <row r="10" spans="1:4" x14ac:dyDescent="0.4">
      <c r="A10" s="34" t="s">
        <v>40</v>
      </c>
      <c r="B10" s="35">
        <v>100</v>
      </c>
      <c r="C10" s="38">
        <v>627</v>
      </c>
      <c r="D10" s="37">
        <v>49000</v>
      </c>
    </row>
    <row r="11" spans="1:4" x14ac:dyDescent="0.4">
      <c r="A11" s="34" t="s">
        <v>41</v>
      </c>
      <c r="B11" s="35" t="s">
        <v>42</v>
      </c>
      <c r="C11" s="38">
        <v>112</v>
      </c>
      <c r="D11" s="39" t="s">
        <v>38</v>
      </c>
    </row>
    <row r="12" spans="1:4" x14ac:dyDescent="0.4">
      <c r="A12" s="34" t="s">
        <v>43</v>
      </c>
      <c r="B12" s="35">
        <v>21</v>
      </c>
      <c r="C12" s="38">
        <v>311</v>
      </c>
      <c r="D12" s="37">
        <v>10000</v>
      </c>
    </row>
    <row r="13" spans="1:4" x14ac:dyDescent="0.4">
      <c r="A13" s="34" t="s">
        <v>44</v>
      </c>
      <c r="B13" s="35">
        <v>7</v>
      </c>
      <c r="C13" s="38" t="s">
        <v>45</v>
      </c>
      <c r="D13" s="37">
        <v>2200</v>
      </c>
    </row>
    <row r="14" spans="1:4" x14ac:dyDescent="0.4">
      <c r="A14" s="34" t="s">
        <v>46</v>
      </c>
      <c r="B14" s="35">
        <v>15</v>
      </c>
      <c r="C14" s="38">
        <v>125</v>
      </c>
      <c r="D14" s="39" t="s">
        <v>38</v>
      </c>
    </row>
    <row r="15" spans="1:4" ht="18.75" thickBot="1" x14ac:dyDescent="0.45">
      <c r="A15" s="40" t="s">
        <v>47</v>
      </c>
      <c r="B15" s="41" t="s">
        <v>38</v>
      </c>
      <c r="C15" s="42">
        <v>51</v>
      </c>
      <c r="D15" s="43" t="s">
        <v>38</v>
      </c>
    </row>
    <row r="16" spans="1:4" ht="18.75" thickBot="1" x14ac:dyDescent="0.45">
      <c r="A16" s="44" t="s">
        <v>48</v>
      </c>
      <c r="B16" s="45">
        <v>818</v>
      </c>
      <c r="C16" s="46">
        <v>6564</v>
      </c>
      <c r="D16" s="47">
        <f>SUM(D5:D15)</f>
        <v>443900</v>
      </c>
    </row>
    <row r="17" spans="1:3" x14ac:dyDescent="0.4">
      <c r="A17" s="48" t="s">
        <v>49</v>
      </c>
    </row>
    <row r="18" spans="1:3" ht="20.25" thickBot="1" x14ac:dyDescent="0.45">
      <c r="A18" s="49" t="s">
        <v>50</v>
      </c>
    </row>
    <row r="19" spans="1:3" x14ac:dyDescent="0.4">
      <c r="A19" s="50" t="s">
        <v>51</v>
      </c>
      <c r="B19" s="51">
        <v>384</v>
      </c>
      <c r="C19" s="15">
        <v>1568</v>
      </c>
    </row>
    <row r="20" spans="1:3" x14ac:dyDescent="0.4">
      <c r="A20" s="52" t="s">
        <v>52</v>
      </c>
      <c r="B20" s="53">
        <v>72</v>
      </c>
      <c r="C20" s="19">
        <v>163</v>
      </c>
    </row>
    <row r="21" spans="1:3" x14ac:dyDescent="0.4">
      <c r="A21" s="54" t="s">
        <v>53</v>
      </c>
      <c r="B21" s="53">
        <v>18</v>
      </c>
      <c r="C21" s="19">
        <v>32</v>
      </c>
    </row>
    <row r="22" spans="1:3" x14ac:dyDescent="0.4">
      <c r="A22" s="52" t="s">
        <v>54</v>
      </c>
      <c r="B22" s="53">
        <v>30</v>
      </c>
      <c r="C22" s="19">
        <v>48</v>
      </c>
    </row>
    <row r="23" spans="1:3" x14ac:dyDescent="0.4">
      <c r="A23" s="52" t="s">
        <v>55</v>
      </c>
      <c r="B23" s="53">
        <v>72</v>
      </c>
      <c r="C23" s="19">
        <v>189</v>
      </c>
    </row>
    <row r="24" spans="1:3" x14ac:dyDescent="0.4">
      <c r="A24" s="54" t="s">
        <v>21</v>
      </c>
      <c r="B24" s="53">
        <v>30</v>
      </c>
      <c r="C24" s="19">
        <v>115</v>
      </c>
    </row>
    <row r="25" spans="1:3" ht="18.75" thickBot="1" x14ac:dyDescent="0.45">
      <c r="A25" s="55" t="s">
        <v>56</v>
      </c>
      <c r="B25" s="56">
        <v>55</v>
      </c>
      <c r="C25" s="57">
        <v>140</v>
      </c>
    </row>
    <row r="26" spans="1:3" ht="18.75" thickBot="1" x14ac:dyDescent="0.45">
      <c r="A26" s="58" t="s">
        <v>48</v>
      </c>
      <c r="B26" s="59">
        <f>SUM(B19:B25)</f>
        <v>661</v>
      </c>
      <c r="C26" s="60">
        <f>SUM(C19:C25)</f>
        <v>2255</v>
      </c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3"/>
  <sheetViews>
    <sheetView topLeftCell="A19" workbookViewId="0">
      <selection activeCell="O13" sqref="O13"/>
    </sheetView>
  </sheetViews>
  <sheetFormatPr defaultRowHeight="18" x14ac:dyDescent="0.4"/>
  <cols>
    <col min="1" max="1" width="4.5" style="2" bestFit="1" customWidth="1"/>
    <col min="2" max="2" width="5.5" style="2" bestFit="1" customWidth="1"/>
    <col min="3" max="15" width="8.625" style="2" customWidth="1"/>
    <col min="16" max="16" width="9.875" style="2" customWidth="1"/>
    <col min="17" max="16384" width="9" style="2"/>
  </cols>
  <sheetData>
    <row r="1" spans="1:30" ht="24" x14ac:dyDescent="0.4">
      <c r="A1" s="628" t="s">
        <v>290</v>
      </c>
      <c r="B1" s="628"/>
      <c r="C1" s="628"/>
      <c r="D1" s="628"/>
      <c r="E1" s="628"/>
    </row>
    <row r="2" spans="1:30" ht="24" x14ac:dyDescent="0.4">
      <c r="A2" s="142"/>
      <c r="B2" s="142"/>
      <c r="C2" s="142"/>
      <c r="D2" s="142"/>
      <c r="E2" s="142"/>
    </row>
    <row r="3" spans="1:30" ht="24.75" thickBot="1" x14ac:dyDescent="0.45">
      <c r="A3" s="690" t="s">
        <v>291</v>
      </c>
      <c r="B3" s="690"/>
      <c r="C3" s="690"/>
      <c r="D3" s="690"/>
      <c r="E3" s="142"/>
    </row>
    <row r="4" spans="1:30" ht="18.75" thickBot="1" x14ac:dyDescent="0.45">
      <c r="A4" s="599"/>
      <c r="B4" s="600"/>
      <c r="C4" s="27" t="s">
        <v>113</v>
      </c>
      <c r="D4" s="28" t="s">
        <v>114</v>
      </c>
      <c r="E4" s="28" t="s">
        <v>115</v>
      </c>
      <c r="F4" s="28" t="s">
        <v>116</v>
      </c>
      <c r="G4" s="28" t="s">
        <v>117</v>
      </c>
      <c r="H4" s="28" t="s">
        <v>118</v>
      </c>
      <c r="I4" s="28" t="s">
        <v>119</v>
      </c>
      <c r="J4" s="28" t="s">
        <v>120</v>
      </c>
      <c r="K4" s="28" t="s">
        <v>121</v>
      </c>
      <c r="L4" s="28" t="s">
        <v>122</v>
      </c>
      <c r="M4" s="28" t="s">
        <v>123</v>
      </c>
      <c r="N4" s="29" t="s">
        <v>124</v>
      </c>
      <c r="O4" s="5" t="s">
        <v>69</v>
      </c>
      <c r="P4" s="79" t="s">
        <v>229</v>
      </c>
    </row>
    <row r="5" spans="1:30" x14ac:dyDescent="0.4">
      <c r="A5" s="638" t="s">
        <v>222</v>
      </c>
      <c r="B5" s="691"/>
      <c r="C5" s="400">
        <v>10672</v>
      </c>
      <c r="D5" s="401">
        <v>10335</v>
      </c>
      <c r="E5" s="401">
        <v>11268</v>
      </c>
      <c r="F5" s="401">
        <v>11657</v>
      </c>
      <c r="G5" s="401">
        <v>12161</v>
      </c>
      <c r="H5" s="401">
        <v>10356</v>
      </c>
      <c r="I5" s="401">
        <v>10389</v>
      </c>
      <c r="J5" s="401">
        <v>10330</v>
      </c>
      <c r="K5" s="401">
        <v>9815</v>
      </c>
      <c r="L5" s="401">
        <v>10287</v>
      </c>
      <c r="M5" s="401">
        <v>10473</v>
      </c>
      <c r="N5" s="402">
        <v>1014</v>
      </c>
      <c r="O5" s="403">
        <f t="shared" ref="O5:O10" si="0">SUM(C5:N5)</f>
        <v>118757</v>
      </c>
      <c r="P5" s="404">
        <f t="shared" ref="P5:P11" si="1">O5/274</f>
        <v>433.41970802919707</v>
      </c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</row>
    <row r="6" spans="1:30" x14ac:dyDescent="0.4">
      <c r="A6" s="639" t="s">
        <v>190</v>
      </c>
      <c r="B6" s="378" t="s">
        <v>245</v>
      </c>
      <c r="C6" s="405">
        <v>43221</v>
      </c>
      <c r="D6" s="406">
        <v>40944</v>
      </c>
      <c r="E6" s="406">
        <v>43552</v>
      </c>
      <c r="F6" s="406">
        <v>44617</v>
      </c>
      <c r="G6" s="406">
        <v>45511</v>
      </c>
      <c r="H6" s="406">
        <v>41334</v>
      </c>
      <c r="I6" s="406">
        <v>41657</v>
      </c>
      <c r="J6" s="406">
        <v>40904</v>
      </c>
      <c r="K6" s="406">
        <v>40133</v>
      </c>
      <c r="L6" s="406">
        <v>41778</v>
      </c>
      <c r="M6" s="406">
        <v>41388</v>
      </c>
      <c r="N6" s="407">
        <v>4349</v>
      </c>
      <c r="O6" s="408">
        <f t="shared" si="0"/>
        <v>469388</v>
      </c>
      <c r="P6" s="409">
        <f t="shared" si="1"/>
        <v>1713.094890510949</v>
      </c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</row>
    <row r="7" spans="1:30" x14ac:dyDescent="0.4">
      <c r="A7" s="639"/>
      <c r="B7" s="378" t="s">
        <v>243</v>
      </c>
      <c r="C7" s="405">
        <v>8920</v>
      </c>
      <c r="D7" s="406">
        <v>7618</v>
      </c>
      <c r="E7" s="406">
        <v>10203</v>
      </c>
      <c r="F7" s="406">
        <v>11601</v>
      </c>
      <c r="G7" s="406">
        <v>12526</v>
      </c>
      <c r="H7" s="406">
        <v>9247</v>
      </c>
      <c r="I7" s="406">
        <v>8482</v>
      </c>
      <c r="J7" s="406">
        <v>8293</v>
      </c>
      <c r="K7" s="406">
        <v>8325</v>
      </c>
      <c r="L7" s="406">
        <v>8500</v>
      </c>
      <c r="M7" s="406">
        <v>10143</v>
      </c>
      <c r="N7" s="407">
        <v>1648</v>
      </c>
      <c r="O7" s="408">
        <f t="shared" si="0"/>
        <v>105506</v>
      </c>
      <c r="P7" s="409">
        <f t="shared" si="1"/>
        <v>385.05839416058393</v>
      </c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</row>
    <row r="8" spans="1:30" x14ac:dyDescent="0.4">
      <c r="A8" s="639"/>
      <c r="B8" s="378" t="s">
        <v>69</v>
      </c>
      <c r="C8" s="405">
        <f t="shared" ref="C8:N8" si="2">SUM(C6:C7)</f>
        <v>52141</v>
      </c>
      <c r="D8" s="406">
        <f t="shared" si="2"/>
        <v>48562</v>
      </c>
      <c r="E8" s="406">
        <f t="shared" si="2"/>
        <v>53755</v>
      </c>
      <c r="F8" s="406">
        <f t="shared" si="2"/>
        <v>56218</v>
      </c>
      <c r="G8" s="406">
        <f t="shared" si="2"/>
        <v>58037</v>
      </c>
      <c r="H8" s="406">
        <f t="shared" si="2"/>
        <v>50581</v>
      </c>
      <c r="I8" s="406">
        <f t="shared" si="2"/>
        <v>50139</v>
      </c>
      <c r="J8" s="406">
        <f t="shared" si="2"/>
        <v>49197</v>
      </c>
      <c r="K8" s="406">
        <f t="shared" si="2"/>
        <v>48458</v>
      </c>
      <c r="L8" s="406">
        <f t="shared" si="2"/>
        <v>50278</v>
      </c>
      <c r="M8" s="406">
        <f t="shared" si="2"/>
        <v>51531</v>
      </c>
      <c r="N8" s="406">
        <f t="shared" si="2"/>
        <v>5997</v>
      </c>
      <c r="O8" s="410">
        <f t="shared" si="0"/>
        <v>574894</v>
      </c>
      <c r="P8" s="409">
        <v>2098</v>
      </c>
    </row>
    <row r="9" spans="1:30" ht="29.25" customHeight="1" x14ac:dyDescent="0.4">
      <c r="A9" s="692" t="s">
        <v>292</v>
      </c>
      <c r="B9" s="693"/>
      <c r="C9" s="405">
        <v>8667</v>
      </c>
      <c r="D9" s="406">
        <v>9202</v>
      </c>
      <c r="E9" s="406">
        <v>9153</v>
      </c>
      <c r="F9" s="406">
        <v>9598</v>
      </c>
      <c r="G9" s="406">
        <v>9310</v>
      </c>
      <c r="H9" s="406">
        <v>8693</v>
      </c>
      <c r="I9" s="406">
        <v>9080</v>
      </c>
      <c r="J9" s="406">
        <v>9521</v>
      </c>
      <c r="K9" s="406">
        <v>8967</v>
      </c>
      <c r="L9" s="406">
        <v>8379</v>
      </c>
      <c r="M9" s="406">
        <v>8400</v>
      </c>
      <c r="N9" s="411">
        <v>1204</v>
      </c>
      <c r="O9" s="412">
        <f t="shared" si="0"/>
        <v>100174</v>
      </c>
      <c r="P9" s="320">
        <f t="shared" si="1"/>
        <v>365.5985401459854</v>
      </c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</row>
    <row r="10" spans="1:30" ht="28.5" customHeight="1" thickBot="1" x14ac:dyDescent="0.45">
      <c r="A10" s="686" t="s">
        <v>293</v>
      </c>
      <c r="B10" s="687"/>
      <c r="C10" s="413">
        <v>1990</v>
      </c>
      <c r="D10" s="414">
        <v>2470</v>
      </c>
      <c r="E10" s="414">
        <v>4796</v>
      </c>
      <c r="F10" s="414">
        <v>5265</v>
      </c>
      <c r="G10" s="414">
        <v>3364</v>
      </c>
      <c r="H10" s="414">
        <v>3405</v>
      </c>
      <c r="I10" s="414">
        <v>2174</v>
      </c>
      <c r="J10" s="414">
        <v>3157</v>
      </c>
      <c r="K10" s="414">
        <v>3514</v>
      </c>
      <c r="L10" s="414">
        <v>2289</v>
      </c>
      <c r="M10" s="414">
        <v>2542</v>
      </c>
      <c r="N10" s="415">
        <v>167</v>
      </c>
      <c r="O10" s="412">
        <f t="shared" si="0"/>
        <v>35133</v>
      </c>
      <c r="P10" s="320">
        <v>130</v>
      </c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D10" s="147"/>
    </row>
    <row r="11" spans="1:30" ht="27" customHeight="1" thickBot="1" x14ac:dyDescent="0.45">
      <c r="A11" s="688" t="s">
        <v>294</v>
      </c>
      <c r="B11" s="689"/>
      <c r="C11" s="416">
        <f>SUM(C9:C10)</f>
        <v>10657</v>
      </c>
      <c r="D11" s="417">
        <f t="shared" ref="D11:O11" si="3">SUM(D9:D10)</f>
        <v>11672</v>
      </c>
      <c r="E11" s="417">
        <f t="shared" si="3"/>
        <v>13949</v>
      </c>
      <c r="F11" s="417">
        <f t="shared" si="3"/>
        <v>14863</v>
      </c>
      <c r="G11" s="417">
        <f t="shared" si="3"/>
        <v>12674</v>
      </c>
      <c r="H11" s="417">
        <f t="shared" si="3"/>
        <v>12098</v>
      </c>
      <c r="I11" s="417">
        <f t="shared" si="3"/>
        <v>11254</v>
      </c>
      <c r="J11" s="417">
        <f t="shared" si="3"/>
        <v>12678</v>
      </c>
      <c r="K11" s="417">
        <f t="shared" si="3"/>
        <v>12481</v>
      </c>
      <c r="L11" s="417">
        <f t="shared" si="3"/>
        <v>10668</v>
      </c>
      <c r="M11" s="417">
        <f t="shared" si="3"/>
        <v>10942</v>
      </c>
      <c r="N11" s="417">
        <f t="shared" si="3"/>
        <v>1371</v>
      </c>
      <c r="O11" s="418">
        <f t="shared" si="3"/>
        <v>135307</v>
      </c>
      <c r="P11" s="419">
        <f t="shared" si="1"/>
        <v>493.82116788321167</v>
      </c>
    </row>
    <row r="13" spans="1:30" x14ac:dyDescent="0.4"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</row>
  </sheetData>
  <mergeCells count="8">
    <mergeCell ref="A10:B10"/>
    <mergeCell ref="A11:B11"/>
    <mergeCell ref="A1:E1"/>
    <mergeCell ref="A3:D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67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workbookViewId="0">
      <selection activeCell="E1" sqref="E1"/>
    </sheetView>
  </sheetViews>
  <sheetFormatPr defaultRowHeight="18" x14ac:dyDescent="0.4"/>
  <cols>
    <col min="1" max="1" width="5.5" style="2" bestFit="1" customWidth="1"/>
    <col min="2" max="13" width="6" style="2" bestFit="1" customWidth="1"/>
    <col min="14" max="14" width="7" style="2" bestFit="1" customWidth="1"/>
    <col min="15" max="15" width="5.875" style="2" customWidth="1"/>
    <col min="16" max="16384" width="9" style="2"/>
  </cols>
  <sheetData>
    <row r="1" spans="1:16" ht="24" x14ac:dyDescent="0.4">
      <c r="A1" s="623" t="s">
        <v>295</v>
      </c>
      <c r="B1" s="623"/>
      <c r="C1" s="623"/>
    </row>
    <row r="2" spans="1:16" ht="24" x14ac:dyDescent="0.4">
      <c r="A2" s="142"/>
      <c r="B2" s="142"/>
      <c r="C2" s="142"/>
    </row>
    <row r="3" spans="1:16" ht="18.75" thickBot="1" x14ac:dyDescent="0.45">
      <c r="A3" s="694" t="s">
        <v>296</v>
      </c>
      <c r="B3" s="694"/>
      <c r="C3" s="694"/>
      <c r="D3" s="694"/>
      <c r="E3" s="694"/>
      <c r="F3" s="694"/>
      <c r="G3" s="694"/>
      <c r="H3" s="694"/>
      <c r="I3" s="694"/>
      <c r="J3" s="694"/>
      <c r="K3" s="694"/>
      <c r="L3" s="694"/>
      <c r="M3" s="694"/>
      <c r="N3" s="694"/>
      <c r="O3" s="694"/>
    </row>
    <row r="4" spans="1:16" ht="36.75" thickBot="1" x14ac:dyDescent="0.45">
      <c r="A4" s="4"/>
      <c r="B4" s="27" t="s">
        <v>113</v>
      </c>
      <c r="C4" s="28" t="s">
        <v>114</v>
      </c>
      <c r="D4" s="28" t="s">
        <v>115</v>
      </c>
      <c r="E4" s="28" t="s">
        <v>116</v>
      </c>
      <c r="F4" s="28" t="s">
        <v>117</v>
      </c>
      <c r="G4" s="28" t="s">
        <v>118</v>
      </c>
      <c r="H4" s="28" t="s">
        <v>119</v>
      </c>
      <c r="I4" s="28" t="s">
        <v>120</v>
      </c>
      <c r="J4" s="28" t="s">
        <v>121</v>
      </c>
      <c r="K4" s="28" t="s">
        <v>122</v>
      </c>
      <c r="L4" s="28" t="s">
        <v>123</v>
      </c>
      <c r="M4" s="29" t="s">
        <v>124</v>
      </c>
      <c r="N4" s="5" t="s">
        <v>69</v>
      </c>
      <c r="O4" s="5" t="s">
        <v>229</v>
      </c>
    </row>
    <row r="5" spans="1:16" ht="18.75" thickBot="1" x14ac:dyDescent="0.45">
      <c r="A5" s="44" t="s">
        <v>190</v>
      </c>
      <c r="B5" s="300">
        <v>5290</v>
      </c>
      <c r="C5" s="301">
        <v>6020</v>
      </c>
      <c r="D5" s="301">
        <v>4242</v>
      </c>
      <c r="E5" s="301">
        <v>6512</v>
      </c>
      <c r="F5" s="301">
        <v>5055</v>
      </c>
      <c r="G5" s="301">
        <v>4647</v>
      </c>
      <c r="H5" s="301">
        <v>6155</v>
      </c>
      <c r="I5" s="301">
        <v>4989</v>
      </c>
      <c r="J5" s="301">
        <v>4456</v>
      </c>
      <c r="K5" s="301">
        <v>5452</v>
      </c>
      <c r="L5" s="301">
        <v>5151</v>
      </c>
      <c r="M5" s="302">
        <v>2741</v>
      </c>
      <c r="N5" s="14">
        <v>60710</v>
      </c>
      <c r="O5" s="303">
        <v>222</v>
      </c>
      <c r="P5" s="421"/>
    </row>
    <row r="6" spans="1:16" x14ac:dyDescent="0.4">
      <c r="A6" s="695"/>
      <c r="B6" s="695"/>
      <c r="C6" s="695"/>
      <c r="D6" s="695"/>
      <c r="E6" s="695"/>
      <c r="F6" s="695"/>
      <c r="G6" s="695"/>
    </row>
    <row r="7" spans="1:16" x14ac:dyDescent="0.4">
      <c r="A7" s="219"/>
    </row>
    <row r="8" spans="1:16" x14ac:dyDescent="0.4"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</row>
  </sheetData>
  <mergeCells count="3">
    <mergeCell ref="A1:C1"/>
    <mergeCell ref="A3:O3"/>
    <mergeCell ref="A6:G6"/>
  </mergeCells>
  <phoneticPr fontId="3"/>
  <pageMargins left="0.7" right="0.7" top="0.75" bottom="0.75" header="0.3" footer="0.3"/>
  <pageSetup paperSize="9" scale="98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13"/>
  <sheetViews>
    <sheetView workbookViewId="0"/>
  </sheetViews>
  <sheetFormatPr defaultColWidth="22.75" defaultRowHeight="18" x14ac:dyDescent="0.4"/>
  <cols>
    <col min="1" max="1" width="13.875" style="3" bestFit="1" customWidth="1"/>
    <col min="2" max="13" width="7.5" style="3" bestFit="1" customWidth="1"/>
    <col min="14" max="14" width="8.5" style="3" bestFit="1" customWidth="1"/>
    <col min="15" max="15" width="6" style="3" customWidth="1"/>
    <col min="16" max="16384" width="22.75" style="3"/>
  </cols>
  <sheetData>
    <row r="1" spans="1:15" ht="24" x14ac:dyDescent="0.4">
      <c r="A1" s="422" t="s">
        <v>297</v>
      </c>
    </row>
    <row r="2" spans="1:15" ht="24" x14ac:dyDescent="0.4">
      <c r="A2" s="423"/>
    </row>
    <row r="3" spans="1:15" ht="18.75" thickBot="1" x14ac:dyDescent="0.45">
      <c r="A3" s="696" t="s">
        <v>298</v>
      </c>
      <c r="B3" s="696"/>
      <c r="C3" s="696"/>
      <c r="D3" s="696"/>
      <c r="E3" s="696"/>
      <c r="F3" s="696"/>
      <c r="G3" s="696"/>
      <c r="H3" s="696"/>
    </row>
    <row r="4" spans="1:15" ht="32.25" thickBot="1" x14ac:dyDescent="0.45">
      <c r="A4" s="424"/>
      <c r="B4" s="425" t="s">
        <v>113</v>
      </c>
      <c r="C4" s="426" t="s">
        <v>114</v>
      </c>
      <c r="D4" s="426" t="s">
        <v>115</v>
      </c>
      <c r="E4" s="426" t="s">
        <v>116</v>
      </c>
      <c r="F4" s="426" t="s">
        <v>117</v>
      </c>
      <c r="G4" s="426" t="s">
        <v>118</v>
      </c>
      <c r="H4" s="426" t="s">
        <v>119</v>
      </c>
      <c r="I4" s="426" t="s">
        <v>120</v>
      </c>
      <c r="J4" s="426" t="s">
        <v>121</v>
      </c>
      <c r="K4" s="426" t="s">
        <v>122</v>
      </c>
      <c r="L4" s="426" t="s">
        <v>123</v>
      </c>
      <c r="M4" s="427" t="s">
        <v>124</v>
      </c>
      <c r="N4" s="428" t="s">
        <v>69</v>
      </c>
      <c r="O4" s="429" t="s">
        <v>229</v>
      </c>
    </row>
    <row r="5" spans="1:15" x14ac:dyDescent="0.4">
      <c r="A5" s="430" t="s">
        <v>299</v>
      </c>
      <c r="B5" s="431">
        <v>36</v>
      </c>
      <c r="C5" s="432">
        <v>24</v>
      </c>
      <c r="D5" s="432">
        <v>87</v>
      </c>
      <c r="E5" s="432">
        <v>10</v>
      </c>
      <c r="F5" s="432">
        <v>53</v>
      </c>
      <c r="G5" s="432">
        <v>13</v>
      </c>
      <c r="H5" s="432">
        <v>55</v>
      </c>
      <c r="I5" s="432">
        <v>11</v>
      </c>
      <c r="J5" s="432">
        <v>40</v>
      </c>
      <c r="K5" s="432">
        <v>56</v>
      </c>
      <c r="L5" s="432">
        <v>93</v>
      </c>
      <c r="M5" s="433">
        <v>27</v>
      </c>
      <c r="N5" s="434">
        <f>SUM(B5:M5)</f>
        <v>505</v>
      </c>
      <c r="O5" s="435">
        <f>N5/274</f>
        <v>1.8430656934306568</v>
      </c>
    </row>
    <row r="6" spans="1:15" x14ac:dyDescent="0.4">
      <c r="A6" s="436" t="s">
        <v>300</v>
      </c>
      <c r="B6" s="437">
        <v>201</v>
      </c>
      <c r="C6" s="250">
        <v>155</v>
      </c>
      <c r="D6" s="250">
        <v>154</v>
      </c>
      <c r="E6" s="250">
        <v>298</v>
      </c>
      <c r="F6" s="250">
        <v>167</v>
      </c>
      <c r="G6" s="250">
        <v>138</v>
      </c>
      <c r="H6" s="250">
        <v>89</v>
      </c>
      <c r="I6" s="250">
        <v>165</v>
      </c>
      <c r="J6" s="250">
        <v>126</v>
      </c>
      <c r="K6" s="250">
        <v>146</v>
      </c>
      <c r="L6" s="250">
        <v>181</v>
      </c>
      <c r="M6" s="438">
        <v>567</v>
      </c>
      <c r="N6" s="439">
        <f>SUM(B6:M6)</f>
        <v>2387</v>
      </c>
      <c r="O6" s="440">
        <f>N6/366</f>
        <v>6.5218579234972678</v>
      </c>
    </row>
    <row r="7" spans="1:15" x14ac:dyDescent="0.4">
      <c r="A7" s="436" t="s">
        <v>301</v>
      </c>
      <c r="B7" s="441">
        <v>25212</v>
      </c>
      <c r="C7" s="442">
        <v>21341</v>
      </c>
      <c r="D7" s="442">
        <v>18033</v>
      </c>
      <c r="E7" s="442">
        <v>19707</v>
      </c>
      <c r="F7" s="442">
        <v>19773</v>
      </c>
      <c r="G7" s="442">
        <v>18472</v>
      </c>
      <c r="H7" s="442">
        <v>20168</v>
      </c>
      <c r="I7" s="442">
        <v>22490</v>
      </c>
      <c r="J7" s="442">
        <v>22326</v>
      </c>
      <c r="K7" s="442">
        <v>18939</v>
      </c>
      <c r="L7" s="442">
        <v>17319</v>
      </c>
      <c r="M7" s="443">
        <v>2827</v>
      </c>
      <c r="N7" s="439">
        <f>SUM(B7:M7)</f>
        <v>226607</v>
      </c>
      <c r="O7" s="444">
        <f>N7/274</f>
        <v>827.03284671532845</v>
      </c>
    </row>
    <row r="8" spans="1:15" ht="18.75" thickBot="1" x14ac:dyDescent="0.4">
      <c r="A8" s="445" t="s">
        <v>302</v>
      </c>
      <c r="B8" s="446">
        <v>1904</v>
      </c>
      <c r="C8" s="447">
        <v>1220</v>
      </c>
      <c r="D8" s="447">
        <v>1152</v>
      </c>
      <c r="E8" s="447">
        <v>1651</v>
      </c>
      <c r="F8" s="447">
        <v>1165</v>
      </c>
      <c r="G8" s="447">
        <v>1809</v>
      </c>
      <c r="H8" s="447">
        <v>907</v>
      </c>
      <c r="I8" s="447">
        <v>2138</v>
      </c>
      <c r="J8" s="447">
        <v>3301</v>
      </c>
      <c r="K8" s="447">
        <v>1128</v>
      </c>
      <c r="L8" s="447">
        <v>1038</v>
      </c>
      <c r="M8" s="448">
        <v>634</v>
      </c>
      <c r="N8" s="449">
        <v>18047</v>
      </c>
      <c r="O8" s="450">
        <f>N8/274</f>
        <v>65.864963503649633</v>
      </c>
    </row>
    <row r="9" spans="1:15" x14ac:dyDescent="0.4">
      <c r="A9" s="451"/>
    </row>
    <row r="10" spans="1:15" x14ac:dyDescent="0.4">
      <c r="B10" s="452"/>
      <c r="C10" s="452"/>
      <c r="D10" s="452"/>
      <c r="E10" s="452"/>
      <c r="F10" s="452"/>
      <c r="G10" s="452"/>
      <c r="H10" s="452"/>
      <c r="I10" s="452"/>
      <c r="J10" s="452"/>
      <c r="K10" s="452"/>
      <c r="L10" s="452"/>
      <c r="M10" s="452"/>
      <c r="N10" s="452"/>
    </row>
    <row r="11" spans="1:15" x14ac:dyDescent="0.4">
      <c r="B11" s="452"/>
      <c r="C11" s="452"/>
      <c r="D11" s="452"/>
      <c r="E11" s="452"/>
      <c r="F11" s="452"/>
      <c r="G11" s="452"/>
      <c r="H11" s="452"/>
      <c r="I11" s="452"/>
      <c r="J11" s="452"/>
      <c r="K11" s="452"/>
      <c r="L11" s="452"/>
      <c r="M11" s="452"/>
      <c r="N11" s="452"/>
    </row>
    <row r="12" spans="1:15" x14ac:dyDescent="0.4">
      <c r="B12" s="452"/>
      <c r="C12" s="452"/>
      <c r="D12" s="452"/>
      <c r="E12" s="452"/>
      <c r="F12" s="452"/>
      <c r="G12" s="452"/>
      <c r="H12" s="452"/>
      <c r="I12" s="452"/>
      <c r="J12" s="452"/>
      <c r="K12" s="452"/>
      <c r="L12" s="452"/>
      <c r="M12" s="452"/>
      <c r="N12" s="452"/>
    </row>
    <row r="13" spans="1:15" x14ac:dyDescent="0.4">
      <c r="B13" s="452"/>
      <c r="C13" s="452"/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</row>
  </sheetData>
  <mergeCells count="1">
    <mergeCell ref="A3:H3"/>
  </mergeCells>
  <phoneticPr fontId="3"/>
  <pageMargins left="0.7" right="0.7" top="0.75" bottom="0.75" header="0.3" footer="0.3"/>
  <pageSetup paperSize="9" scale="68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sqref="A1:D1"/>
    </sheetView>
  </sheetViews>
  <sheetFormatPr defaultRowHeight="18" x14ac:dyDescent="0.4"/>
  <cols>
    <col min="1" max="1" width="11.625" style="3" bestFit="1" customWidth="1"/>
    <col min="2" max="2" width="9.5" style="3" bestFit="1" customWidth="1"/>
    <col min="3" max="3" width="7.5" style="3" bestFit="1" customWidth="1"/>
    <col min="4" max="16384" width="9" style="3"/>
  </cols>
  <sheetData>
    <row r="1" spans="1:18" ht="25.5" x14ac:dyDescent="0.4">
      <c r="A1" s="697" t="s">
        <v>303</v>
      </c>
      <c r="B1" s="697"/>
      <c r="C1" s="697"/>
      <c r="D1" s="697"/>
      <c r="E1" s="453"/>
      <c r="F1" s="453"/>
    </row>
    <row r="2" spans="1:18" ht="13.5" customHeight="1" x14ac:dyDescent="0.4">
      <c r="A2" s="454"/>
      <c r="B2" s="455"/>
      <c r="C2" s="62" t="s">
        <v>58</v>
      </c>
      <c r="D2" s="454"/>
      <c r="E2" s="454"/>
      <c r="F2" s="454"/>
    </row>
    <row r="3" spans="1:18" x14ac:dyDescent="0.4">
      <c r="A3" s="456"/>
      <c r="B3" s="456"/>
      <c r="C3" s="22" t="s">
        <v>304</v>
      </c>
      <c r="D3" s="456"/>
    </row>
    <row r="4" spans="1:18" x14ac:dyDescent="0.4">
      <c r="A4" s="456"/>
      <c r="B4" s="456"/>
      <c r="D4" s="456"/>
    </row>
    <row r="5" spans="1:18" ht="18.75" thickBot="1" x14ac:dyDescent="0.45">
      <c r="A5" s="457" t="s">
        <v>305</v>
      </c>
    </row>
    <row r="6" spans="1:18" ht="18.75" thickBot="1" x14ac:dyDescent="0.45">
      <c r="A6" s="424"/>
      <c r="B6" s="458" t="s">
        <v>306</v>
      </c>
      <c r="C6" s="459" t="s">
        <v>254</v>
      </c>
    </row>
    <row r="7" spans="1:18" ht="18.75" x14ac:dyDescent="0.4">
      <c r="A7" s="460" t="s">
        <v>307</v>
      </c>
      <c r="B7" s="461">
        <v>1570</v>
      </c>
      <c r="C7" s="462">
        <v>2.6</v>
      </c>
      <c r="D7" s="463"/>
      <c r="E7" s="464"/>
      <c r="F7" s="465"/>
      <c r="G7" s="465"/>
      <c r="H7" s="465"/>
      <c r="I7" s="465"/>
      <c r="J7" s="465"/>
      <c r="K7" s="465"/>
      <c r="L7" s="465"/>
      <c r="M7" s="465"/>
      <c r="N7" s="465"/>
      <c r="O7" s="465"/>
      <c r="P7" s="465"/>
      <c r="Q7" s="465"/>
      <c r="R7" s="465"/>
    </row>
    <row r="8" spans="1:18" ht="18.75" x14ac:dyDescent="0.4">
      <c r="A8" s="466" t="s">
        <v>308</v>
      </c>
      <c r="B8" s="410">
        <v>2906</v>
      </c>
      <c r="C8" s="467">
        <v>4.7</v>
      </c>
      <c r="D8" s="463"/>
      <c r="E8" s="464"/>
    </row>
    <row r="9" spans="1:18" ht="18.75" x14ac:dyDescent="0.4">
      <c r="A9" s="466" t="s">
        <v>309</v>
      </c>
      <c r="B9" s="410">
        <v>4590</v>
      </c>
      <c r="C9" s="467">
        <v>7.5</v>
      </c>
      <c r="D9" s="463"/>
      <c r="E9" s="464"/>
    </row>
    <row r="10" spans="1:18" ht="18.75" x14ac:dyDescent="0.4">
      <c r="A10" s="466" t="s">
        <v>310</v>
      </c>
      <c r="B10" s="410">
        <v>976</v>
      </c>
      <c r="C10" s="467">
        <v>1.6</v>
      </c>
      <c r="D10" s="463"/>
      <c r="E10" s="464"/>
    </row>
    <row r="11" spans="1:18" ht="18.75" x14ac:dyDescent="0.4">
      <c r="A11" s="466" t="s">
        <v>311</v>
      </c>
      <c r="B11" s="410">
        <v>1104</v>
      </c>
      <c r="C11" s="467">
        <v>1.8</v>
      </c>
      <c r="D11" s="463"/>
      <c r="E11" s="464"/>
    </row>
    <row r="12" spans="1:18" ht="18.75" x14ac:dyDescent="0.4">
      <c r="A12" s="466" t="s">
        <v>312</v>
      </c>
      <c r="B12" s="410">
        <v>4055</v>
      </c>
      <c r="C12" s="467">
        <v>6.6</v>
      </c>
      <c r="D12" s="463"/>
      <c r="E12" s="464"/>
    </row>
    <row r="13" spans="1:18" ht="18.75" x14ac:dyDescent="0.4">
      <c r="A13" s="466" t="s">
        <v>313</v>
      </c>
      <c r="B13" s="410">
        <v>7039</v>
      </c>
      <c r="C13" s="467">
        <v>11.5</v>
      </c>
      <c r="D13" s="463"/>
      <c r="E13" s="464"/>
    </row>
    <row r="14" spans="1:18" ht="18.75" x14ac:dyDescent="0.4">
      <c r="A14" s="466" t="s">
        <v>314</v>
      </c>
      <c r="B14" s="410">
        <v>8270</v>
      </c>
      <c r="C14" s="467">
        <v>13.5</v>
      </c>
      <c r="D14" s="463"/>
      <c r="E14" s="464"/>
    </row>
    <row r="15" spans="1:18" ht="18.75" x14ac:dyDescent="0.4">
      <c r="A15" s="466" t="s">
        <v>315</v>
      </c>
      <c r="B15" s="410">
        <v>10429</v>
      </c>
      <c r="C15" s="468">
        <v>17</v>
      </c>
      <c r="D15" s="463"/>
      <c r="E15" s="464"/>
    </row>
    <row r="16" spans="1:18" ht="18.75" x14ac:dyDescent="0.4">
      <c r="A16" s="466" t="s">
        <v>316</v>
      </c>
      <c r="B16" s="410">
        <v>8687</v>
      </c>
      <c r="C16" s="467">
        <v>14.2</v>
      </c>
      <c r="D16" s="463"/>
      <c r="E16" s="464"/>
    </row>
    <row r="17" spans="1:7" ht="18.75" x14ac:dyDescent="0.4">
      <c r="A17" s="466" t="s">
        <v>317</v>
      </c>
      <c r="B17" s="410">
        <v>6303</v>
      </c>
      <c r="C17" s="467">
        <v>10.3</v>
      </c>
      <c r="D17" s="463"/>
      <c r="E17" s="464"/>
    </row>
    <row r="18" spans="1:7" ht="19.5" thickBot="1" x14ac:dyDescent="0.45">
      <c r="A18" s="469" t="s">
        <v>318</v>
      </c>
      <c r="B18" s="470">
        <v>5376</v>
      </c>
      <c r="C18" s="471">
        <v>8.8000000000000007</v>
      </c>
      <c r="D18" s="463"/>
      <c r="E18" s="464"/>
    </row>
    <row r="19" spans="1:7" ht="19.5" thickBot="1" x14ac:dyDescent="0.45">
      <c r="A19" s="424" t="s">
        <v>69</v>
      </c>
      <c r="B19" s="472">
        <f>SUM(B7:B18)</f>
        <v>61305</v>
      </c>
      <c r="C19" s="473">
        <v>100</v>
      </c>
      <c r="D19" s="463"/>
      <c r="E19" s="464"/>
    </row>
    <row r="20" spans="1:7" x14ac:dyDescent="0.4">
      <c r="A20" s="474"/>
      <c r="B20" s="2"/>
      <c r="C20" s="475"/>
      <c r="D20" s="2"/>
    </row>
    <row r="21" spans="1:7" x14ac:dyDescent="0.4">
      <c r="A21" s="474"/>
      <c r="B21" s="2"/>
      <c r="C21" s="475"/>
      <c r="D21" s="2"/>
    </row>
    <row r="22" spans="1:7" ht="18.75" thickBot="1" x14ac:dyDescent="0.45">
      <c r="A22" s="457" t="s">
        <v>319</v>
      </c>
      <c r="B22" s="2"/>
      <c r="C22" s="475"/>
      <c r="D22" s="2"/>
    </row>
    <row r="23" spans="1:7" ht="18.75" thickBot="1" x14ac:dyDescent="0.45">
      <c r="A23" s="424" t="s">
        <v>320</v>
      </c>
      <c r="B23" s="79" t="s">
        <v>306</v>
      </c>
      <c r="C23" s="476" t="s">
        <v>254</v>
      </c>
      <c r="D23" s="2"/>
    </row>
    <row r="24" spans="1:7" ht="18.75" x14ac:dyDescent="0.4">
      <c r="A24" s="460" t="s">
        <v>157</v>
      </c>
      <c r="B24" s="477">
        <v>14848</v>
      </c>
      <c r="C24" s="478">
        <v>24.2</v>
      </c>
      <c r="D24" s="463"/>
      <c r="E24" s="464"/>
      <c r="G24" s="465"/>
    </row>
    <row r="25" spans="1:7" ht="18.75" x14ac:dyDescent="0.4">
      <c r="A25" s="466" t="s">
        <v>321</v>
      </c>
      <c r="B25" s="479">
        <v>1981</v>
      </c>
      <c r="C25" s="468">
        <v>3.2</v>
      </c>
      <c r="D25" s="463"/>
      <c r="E25" s="464"/>
      <c r="G25" s="465"/>
    </row>
    <row r="26" spans="1:7" ht="18.75" x14ac:dyDescent="0.4">
      <c r="A26" s="466" t="s">
        <v>322</v>
      </c>
      <c r="B26" s="479">
        <v>2693</v>
      </c>
      <c r="C26" s="468">
        <v>4.4000000000000004</v>
      </c>
      <c r="D26" s="463"/>
      <c r="E26" s="464"/>
      <c r="G26" s="465"/>
    </row>
    <row r="27" spans="1:7" ht="18.75" x14ac:dyDescent="0.4">
      <c r="A27" s="466" t="s">
        <v>323</v>
      </c>
      <c r="B27" s="479">
        <v>5160</v>
      </c>
      <c r="C27" s="467">
        <v>8.4</v>
      </c>
      <c r="D27" s="463"/>
      <c r="E27" s="464"/>
      <c r="G27" s="465"/>
    </row>
    <row r="28" spans="1:7" ht="18.75" x14ac:dyDescent="0.4">
      <c r="A28" s="466" t="s">
        <v>324</v>
      </c>
      <c r="B28" s="479">
        <v>1736</v>
      </c>
      <c r="C28" s="467">
        <v>2.8</v>
      </c>
      <c r="D28" s="463"/>
      <c r="E28" s="464"/>
      <c r="G28" s="465"/>
    </row>
    <row r="29" spans="1:7" ht="18.75" x14ac:dyDescent="0.4">
      <c r="A29" s="466" t="s">
        <v>325</v>
      </c>
      <c r="B29" s="479">
        <v>23496</v>
      </c>
      <c r="C29" s="467">
        <v>38.299999999999997</v>
      </c>
      <c r="D29" s="463"/>
      <c r="E29" s="464"/>
      <c r="G29" s="465"/>
    </row>
    <row r="30" spans="1:7" ht="18.75" x14ac:dyDescent="0.4">
      <c r="A30" s="466" t="s">
        <v>326</v>
      </c>
      <c r="B30" s="479">
        <v>1365</v>
      </c>
      <c r="C30" s="467">
        <v>2.2000000000000002</v>
      </c>
      <c r="D30" s="463"/>
      <c r="E30" s="464"/>
      <c r="G30" s="465"/>
    </row>
    <row r="31" spans="1:7" ht="18.75" x14ac:dyDescent="0.4">
      <c r="A31" s="466" t="s">
        <v>327</v>
      </c>
      <c r="B31" s="479">
        <v>1654</v>
      </c>
      <c r="C31" s="467">
        <v>2.7</v>
      </c>
      <c r="D31" s="463"/>
      <c r="E31" s="464"/>
      <c r="G31" s="465"/>
    </row>
    <row r="32" spans="1:7" ht="18.75" x14ac:dyDescent="0.4">
      <c r="A32" s="466" t="s">
        <v>328</v>
      </c>
      <c r="B32" s="480">
        <v>600</v>
      </c>
      <c r="C32" s="468">
        <v>1</v>
      </c>
      <c r="D32" s="463"/>
      <c r="E32" s="464"/>
    </row>
    <row r="33" spans="1:7" ht="18.75" x14ac:dyDescent="0.4">
      <c r="A33" s="466" t="s">
        <v>329</v>
      </c>
      <c r="B33" s="479">
        <v>1173</v>
      </c>
      <c r="C33" s="467">
        <v>1.9</v>
      </c>
      <c r="D33" s="463"/>
      <c r="E33" s="464"/>
      <c r="G33" s="465"/>
    </row>
    <row r="34" spans="1:7" ht="18.75" x14ac:dyDescent="0.4">
      <c r="A34" s="466" t="s">
        <v>330</v>
      </c>
      <c r="B34" s="479">
        <v>3472</v>
      </c>
      <c r="C34" s="467">
        <v>5.7</v>
      </c>
      <c r="D34" s="463"/>
      <c r="E34" s="464"/>
      <c r="G34" s="465"/>
    </row>
    <row r="35" spans="1:7" ht="18.75" x14ac:dyDescent="0.4">
      <c r="A35" s="466" t="s">
        <v>331</v>
      </c>
      <c r="B35" s="479">
        <v>2467</v>
      </c>
      <c r="C35" s="468">
        <v>4</v>
      </c>
      <c r="D35" s="463"/>
      <c r="E35" s="464"/>
      <c r="G35" s="465"/>
    </row>
    <row r="36" spans="1:7" ht="18.75" x14ac:dyDescent="0.4">
      <c r="A36" s="466" t="s">
        <v>332</v>
      </c>
      <c r="B36" s="480">
        <v>127</v>
      </c>
      <c r="C36" s="467">
        <v>0.2</v>
      </c>
      <c r="D36" s="463"/>
      <c r="E36" s="464"/>
    </row>
    <row r="37" spans="1:7" ht="18.75" x14ac:dyDescent="0.4">
      <c r="A37" s="466" t="s">
        <v>333</v>
      </c>
      <c r="B37" s="480">
        <v>197</v>
      </c>
      <c r="C37" s="467">
        <v>0.3</v>
      </c>
      <c r="D37" s="463"/>
      <c r="E37" s="464"/>
    </row>
    <row r="38" spans="1:7" ht="19.5" thickBot="1" x14ac:dyDescent="0.45">
      <c r="A38" s="469" t="s">
        <v>47</v>
      </c>
      <c r="B38" s="481">
        <v>336</v>
      </c>
      <c r="C38" s="482">
        <v>0.5</v>
      </c>
      <c r="D38" s="463"/>
      <c r="E38" s="464"/>
    </row>
    <row r="39" spans="1:7" x14ac:dyDescent="0.4">
      <c r="B39" s="465"/>
    </row>
  </sheetData>
  <mergeCells count="1">
    <mergeCell ref="A1:D1"/>
  </mergeCells>
  <phoneticPr fontId="3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N1" sqref="N1"/>
    </sheetView>
  </sheetViews>
  <sheetFormatPr defaultRowHeight="18" x14ac:dyDescent="0.4"/>
  <cols>
    <col min="1" max="1" width="3.5" style="2" bestFit="1" customWidth="1"/>
    <col min="2" max="2" width="5.5" style="2" bestFit="1" customWidth="1"/>
    <col min="3" max="16" width="5.375" style="2" customWidth="1"/>
    <col min="17" max="16384" width="9" style="2"/>
  </cols>
  <sheetData>
    <row r="1" spans="1:16" ht="25.5" x14ac:dyDescent="0.4">
      <c r="A1" s="698" t="s">
        <v>334</v>
      </c>
      <c r="B1" s="698"/>
      <c r="C1" s="698"/>
      <c r="D1" s="698"/>
      <c r="E1" s="698"/>
    </row>
    <row r="2" spans="1:16" ht="14.25" customHeight="1" x14ac:dyDescent="0.4">
      <c r="A2" s="455"/>
      <c r="B2" s="455"/>
      <c r="C2" s="455"/>
      <c r="D2" s="455"/>
      <c r="E2" s="455"/>
    </row>
    <row r="3" spans="1:16" ht="18.75" thickBot="1" x14ac:dyDescent="0.45">
      <c r="A3" s="699" t="s">
        <v>291</v>
      </c>
      <c r="B3" s="699"/>
      <c r="C3" s="699"/>
      <c r="D3" s="699"/>
      <c r="E3" s="699"/>
    </row>
    <row r="4" spans="1:16" ht="36.75" thickBot="1" x14ac:dyDescent="0.45">
      <c r="A4" s="599"/>
      <c r="B4" s="600"/>
      <c r="C4" s="27" t="s">
        <v>113</v>
      </c>
      <c r="D4" s="28" t="s">
        <v>114</v>
      </c>
      <c r="E4" s="28" t="s">
        <v>115</v>
      </c>
      <c r="F4" s="28" t="s">
        <v>116</v>
      </c>
      <c r="G4" s="28" t="s">
        <v>117</v>
      </c>
      <c r="H4" s="28" t="s">
        <v>118</v>
      </c>
      <c r="I4" s="28" t="s">
        <v>119</v>
      </c>
      <c r="J4" s="28" t="s">
        <v>120</v>
      </c>
      <c r="K4" s="28" t="s">
        <v>121</v>
      </c>
      <c r="L4" s="28" t="s">
        <v>122</v>
      </c>
      <c r="M4" s="28" t="s">
        <v>123</v>
      </c>
      <c r="N4" s="29" t="s">
        <v>124</v>
      </c>
      <c r="O4" s="5" t="s">
        <v>69</v>
      </c>
      <c r="P4" s="5" t="s">
        <v>229</v>
      </c>
    </row>
    <row r="5" spans="1:16" x14ac:dyDescent="0.4">
      <c r="A5" s="602" t="s">
        <v>335</v>
      </c>
      <c r="B5" s="483" t="s">
        <v>245</v>
      </c>
      <c r="C5" s="209">
        <v>554</v>
      </c>
      <c r="D5" s="210">
        <v>565</v>
      </c>
      <c r="E5" s="210">
        <v>589</v>
      </c>
      <c r="F5" s="210">
        <v>664</v>
      </c>
      <c r="G5" s="210">
        <v>705</v>
      </c>
      <c r="H5" s="210">
        <v>506</v>
      </c>
      <c r="I5" s="210">
        <v>575</v>
      </c>
      <c r="J5" s="210">
        <v>509</v>
      </c>
      <c r="K5" s="210">
        <v>492</v>
      </c>
      <c r="L5" s="210">
        <v>574</v>
      </c>
      <c r="M5" s="210">
        <v>458</v>
      </c>
      <c r="N5" s="211">
        <v>48</v>
      </c>
      <c r="O5" s="7">
        <f>SUM(C5:N5)</f>
        <v>6239</v>
      </c>
      <c r="P5" s="484">
        <f>O5/274</f>
        <v>22.770072992700729</v>
      </c>
    </row>
    <row r="6" spans="1:16" x14ac:dyDescent="0.4">
      <c r="A6" s="700"/>
      <c r="B6" s="378" t="s">
        <v>243</v>
      </c>
      <c r="C6" s="248">
        <v>84</v>
      </c>
      <c r="D6" s="249">
        <v>55</v>
      </c>
      <c r="E6" s="249">
        <v>169</v>
      </c>
      <c r="F6" s="249">
        <v>153</v>
      </c>
      <c r="G6" s="249">
        <v>205</v>
      </c>
      <c r="H6" s="249">
        <v>116</v>
      </c>
      <c r="I6" s="249">
        <v>80</v>
      </c>
      <c r="J6" s="249">
        <v>64</v>
      </c>
      <c r="K6" s="249">
        <v>75</v>
      </c>
      <c r="L6" s="249">
        <v>76</v>
      </c>
      <c r="M6" s="249">
        <v>82</v>
      </c>
      <c r="N6" s="251">
        <v>17</v>
      </c>
      <c r="O6" s="9">
        <f>SUM(C6:N6)</f>
        <v>1176</v>
      </c>
      <c r="P6" s="485">
        <f>O6/274</f>
        <v>4.2919708029197077</v>
      </c>
    </row>
    <row r="7" spans="1:16" ht="18.75" thickBot="1" x14ac:dyDescent="0.45">
      <c r="A7" s="701"/>
      <c r="B7" s="264" t="s">
        <v>69</v>
      </c>
      <c r="C7" s="223">
        <f t="shared" ref="C7:O7" si="0">SUM(C5:C6)</f>
        <v>638</v>
      </c>
      <c r="D7" s="224">
        <f t="shared" si="0"/>
        <v>620</v>
      </c>
      <c r="E7" s="224">
        <f t="shared" si="0"/>
        <v>758</v>
      </c>
      <c r="F7" s="224">
        <f t="shared" si="0"/>
        <v>817</v>
      </c>
      <c r="G7" s="224">
        <f t="shared" si="0"/>
        <v>910</v>
      </c>
      <c r="H7" s="224">
        <f t="shared" si="0"/>
        <v>622</v>
      </c>
      <c r="I7" s="224">
        <f t="shared" si="0"/>
        <v>655</v>
      </c>
      <c r="J7" s="224">
        <f t="shared" si="0"/>
        <v>573</v>
      </c>
      <c r="K7" s="224">
        <f t="shared" si="0"/>
        <v>567</v>
      </c>
      <c r="L7" s="224">
        <f t="shared" si="0"/>
        <v>650</v>
      </c>
      <c r="M7" s="224">
        <f t="shared" si="0"/>
        <v>540</v>
      </c>
      <c r="N7" s="224">
        <f t="shared" si="0"/>
        <v>65</v>
      </c>
      <c r="O7" s="486">
        <f t="shared" si="0"/>
        <v>7415</v>
      </c>
      <c r="P7" s="487">
        <f>O7/274</f>
        <v>27.062043795620436</v>
      </c>
    </row>
    <row r="8" spans="1:16" ht="18.75" thickBot="1" x14ac:dyDescent="0.45">
      <c r="A8" s="599" t="s">
        <v>336</v>
      </c>
      <c r="B8" s="600"/>
      <c r="C8" s="354">
        <v>314</v>
      </c>
      <c r="D8" s="362">
        <v>295</v>
      </c>
      <c r="E8" s="362">
        <v>314</v>
      </c>
      <c r="F8" s="362">
        <v>339</v>
      </c>
      <c r="G8" s="362">
        <v>386</v>
      </c>
      <c r="H8" s="362">
        <v>297</v>
      </c>
      <c r="I8" s="362">
        <v>304</v>
      </c>
      <c r="J8" s="362">
        <v>282</v>
      </c>
      <c r="K8" s="362">
        <v>252</v>
      </c>
      <c r="L8" s="362">
        <v>346</v>
      </c>
      <c r="M8" s="362">
        <v>313</v>
      </c>
      <c r="N8" s="357">
        <v>27</v>
      </c>
      <c r="O8" s="14">
        <f>SUM(C8:N8)</f>
        <v>3469</v>
      </c>
      <c r="P8" s="217">
        <f>O8/274</f>
        <v>12.660583941605839</v>
      </c>
    </row>
    <row r="9" spans="1:16" x14ac:dyDescent="0.4">
      <c r="A9" s="488"/>
    </row>
  </sheetData>
  <mergeCells count="5">
    <mergeCell ref="A1:E1"/>
    <mergeCell ref="A3:E3"/>
    <mergeCell ref="A4:B4"/>
    <mergeCell ref="A5:A7"/>
    <mergeCell ref="A8:B8"/>
  </mergeCells>
  <phoneticPr fontId="3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"/>
  <sheetViews>
    <sheetView workbookViewId="0">
      <selection activeCell="E8" sqref="E8"/>
    </sheetView>
  </sheetViews>
  <sheetFormatPr defaultRowHeight="18.75" x14ac:dyDescent="0.4"/>
  <cols>
    <col min="1" max="7" width="8" style="171" bestFit="1" customWidth="1"/>
    <col min="8" max="9" width="7.25" style="171" bestFit="1" customWidth="1"/>
    <col min="10" max="10" width="8" style="171" bestFit="1" customWidth="1"/>
    <col min="11" max="11" width="7.25" style="171" bestFit="1" customWidth="1"/>
    <col min="12" max="12" width="8" style="171" bestFit="1" customWidth="1"/>
    <col min="13" max="13" width="9.5" style="171" bestFit="1" customWidth="1"/>
    <col min="14" max="14" width="9.25" style="171" bestFit="1" customWidth="1"/>
    <col min="15" max="16384" width="9" style="171"/>
  </cols>
  <sheetData>
    <row r="1" spans="1:28" ht="24" x14ac:dyDescent="0.4">
      <c r="A1" s="702" t="s">
        <v>337</v>
      </c>
      <c r="B1" s="702"/>
      <c r="C1" s="702"/>
      <c r="D1" s="702"/>
      <c r="E1" s="702"/>
      <c r="F1" s="702"/>
      <c r="G1" s="702"/>
      <c r="H1" s="702"/>
    </row>
    <row r="3" spans="1:28" s="2" customFormat="1" thickBot="1" x14ac:dyDescent="0.45">
      <c r="A3" s="703" t="s">
        <v>338</v>
      </c>
      <c r="B3" s="703"/>
      <c r="C3" s="703"/>
      <c r="D3" s="703"/>
      <c r="E3" s="703"/>
      <c r="F3" s="703"/>
      <c r="G3" s="703"/>
      <c r="H3" s="703"/>
      <c r="I3" s="703"/>
      <c r="J3" s="703"/>
      <c r="K3" s="703"/>
      <c r="L3" s="703"/>
      <c r="M3" s="489"/>
      <c r="N3" s="489"/>
      <c r="O3" s="490"/>
      <c r="P3" s="490"/>
    </row>
    <row r="4" spans="1:28" ht="19.5" thickBot="1" x14ac:dyDescent="0.45">
      <c r="A4" s="491" t="s">
        <v>113</v>
      </c>
      <c r="B4" s="492" t="s">
        <v>114</v>
      </c>
      <c r="C4" s="492" t="s">
        <v>115</v>
      </c>
      <c r="D4" s="492" t="s">
        <v>116</v>
      </c>
      <c r="E4" s="492" t="s">
        <v>117</v>
      </c>
      <c r="F4" s="492" t="s">
        <v>118</v>
      </c>
      <c r="G4" s="492" t="s">
        <v>119</v>
      </c>
      <c r="H4" s="492" t="s">
        <v>120</v>
      </c>
      <c r="I4" s="492" t="s">
        <v>121</v>
      </c>
      <c r="J4" s="492" t="s">
        <v>122</v>
      </c>
      <c r="K4" s="492" t="s">
        <v>123</v>
      </c>
      <c r="L4" s="492" t="s">
        <v>124</v>
      </c>
      <c r="M4" s="492" t="s">
        <v>69</v>
      </c>
      <c r="N4" s="493" t="s">
        <v>229</v>
      </c>
      <c r="O4" s="494"/>
      <c r="P4" s="495"/>
    </row>
    <row r="5" spans="1:28" ht="19.5" thickBot="1" x14ac:dyDescent="0.45">
      <c r="A5" s="496">
        <v>104903</v>
      </c>
      <c r="B5" s="497">
        <v>106721</v>
      </c>
      <c r="C5" s="497">
        <v>107404</v>
      </c>
      <c r="D5" s="497">
        <v>108678</v>
      </c>
      <c r="E5" s="497">
        <v>108355</v>
      </c>
      <c r="F5" s="497">
        <v>100432</v>
      </c>
      <c r="G5" s="497">
        <v>100076</v>
      </c>
      <c r="H5" s="497">
        <v>93410</v>
      </c>
      <c r="I5" s="497">
        <v>91575</v>
      </c>
      <c r="J5" s="497">
        <v>92381</v>
      </c>
      <c r="K5" s="497">
        <v>94192</v>
      </c>
      <c r="L5" s="497">
        <v>56146</v>
      </c>
      <c r="M5" s="152">
        <v>1164273</v>
      </c>
      <c r="N5" s="152">
        <f>M5/366</f>
        <v>3181.0737704918033</v>
      </c>
      <c r="P5" s="498"/>
      <c r="Q5" s="498"/>
      <c r="R5" s="498"/>
      <c r="S5" s="498"/>
      <c r="T5" s="498"/>
      <c r="U5" s="498"/>
      <c r="V5" s="498"/>
      <c r="W5" s="498"/>
      <c r="X5" s="498"/>
      <c r="Y5" s="498"/>
      <c r="Z5" s="498"/>
      <c r="AA5" s="498"/>
      <c r="AB5" s="498"/>
    </row>
  </sheetData>
  <mergeCells count="2">
    <mergeCell ref="A1:H1"/>
    <mergeCell ref="A3:L3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8"/>
  <sheetViews>
    <sheetView workbookViewId="0">
      <selection sqref="A1:O1"/>
    </sheetView>
  </sheetViews>
  <sheetFormatPr defaultRowHeight="18" x14ac:dyDescent="0.4"/>
  <cols>
    <col min="1" max="1" width="9.625" style="499" bestFit="1" customWidth="1"/>
    <col min="2" max="13" width="5.25" style="499" customWidth="1"/>
    <col min="14" max="14" width="6.5" style="499" bestFit="1" customWidth="1"/>
    <col min="15" max="15" width="5.875" style="499" customWidth="1"/>
    <col min="16" max="16384" width="9" style="499"/>
  </cols>
  <sheetData>
    <row r="1" spans="1:15" ht="24" x14ac:dyDescent="0.4">
      <c r="A1" s="704" t="s">
        <v>339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  <c r="L1" s="704"/>
      <c r="M1" s="704"/>
      <c r="N1" s="704"/>
      <c r="O1" s="704"/>
    </row>
    <row r="2" spans="1:15" ht="18.75" thickBot="1" x14ac:dyDescent="0.45">
      <c r="A2" s="500"/>
    </row>
    <row r="3" spans="1:15" ht="32.25" thickBot="1" x14ac:dyDescent="0.45">
      <c r="A3" s="501"/>
      <c r="B3" s="502" t="s">
        <v>113</v>
      </c>
      <c r="C3" s="503" t="s">
        <v>114</v>
      </c>
      <c r="D3" s="503" t="s">
        <v>115</v>
      </c>
      <c r="E3" s="503" t="s">
        <v>116</v>
      </c>
      <c r="F3" s="503" t="s">
        <v>117</v>
      </c>
      <c r="G3" s="503" t="s">
        <v>118</v>
      </c>
      <c r="H3" s="503" t="s">
        <v>119</v>
      </c>
      <c r="I3" s="503" t="s">
        <v>120</v>
      </c>
      <c r="J3" s="503" t="s">
        <v>121</v>
      </c>
      <c r="K3" s="503" t="s">
        <v>122</v>
      </c>
      <c r="L3" s="503" t="s">
        <v>123</v>
      </c>
      <c r="M3" s="504" t="s">
        <v>124</v>
      </c>
      <c r="N3" s="505" t="s">
        <v>69</v>
      </c>
      <c r="O3" s="505" t="s">
        <v>229</v>
      </c>
    </row>
    <row r="4" spans="1:15" x14ac:dyDescent="0.4">
      <c r="A4" s="506" t="s">
        <v>340</v>
      </c>
      <c r="B4" s="507">
        <v>361</v>
      </c>
      <c r="C4" s="507">
        <v>344</v>
      </c>
      <c r="D4" s="507">
        <v>498</v>
      </c>
      <c r="E4" s="508">
        <v>345</v>
      </c>
      <c r="F4" s="507">
        <v>467</v>
      </c>
      <c r="G4" s="507">
        <v>430</v>
      </c>
      <c r="H4" s="509">
        <v>470</v>
      </c>
      <c r="I4" s="509">
        <v>391</v>
      </c>
      <c r="J4" s="507">
        <v>374</v>
      </c>
      <c r="K4" s="508">
        <v>343</v>
      </c>
      <c r="L4" s="507">
        <v>253</v>
      </c>
      <c r="M4" s="507">
        <v>56</v>
      </c>
      <c r="N4" s="510">
        <f>SUM(B4:M4)</f>
        <v>4332</v>
      </c>
      <c r="O4" s="705">
        <f>(N4+N5)/274</f>
        <v>16.551094890510949</v>
      </c>
    </row>
    <row r="5" spans="1:15" ht="18.75" thickBot="1" x14ac:dyDescent="0.45">
      <c r="A5" s="511" t="s">
        <v>74</v>
      </c>
      <c r="B5" s="512">
        <v>20</v>
      </c>
      <c r="C5" s="513">
        <v>16</v>
      </c>
      <c r="D5" s="513">
        <v>29</v>
      </c>
      <c r="E5" s="513">
        <v>28</v>
      </c>
      <c r="F5" s="513">
        <v>11</v>
      </c>
      <c r="G5" s="513">
        <v>11</v>
      </c>
      <c r="H5" s="513">
        <v>23</v>
      </c>
      <c r="I5" s="513">
        <v>22</v>
      </c>
      <c r="J5" s="513">
        <v>13</v>
      </c>
      <c r="K5" s="513">
        <v>13</v>
      </c>
      <c r="L5" s="513">
        <v>17</v>
      </c>
      <c r="M5" s="514">
        <v>0</v>
      </c>
      <c r="N5" s="515">
        <f>SUM(B5:M5)</f>
        <v>203</v>
      </c>
      <c r="O5" s="706"/>
    </row>
    <row r="6" spans="1:15" x14ac:dyDescent="0.4">
      <c r="A6" s="707" t="s">
        <v>341</v>
      </c>
      <c r="B6" s="707"/>
      <c r="C6" s="707"/>
      <c r="D6" s="707"/>
      <c r="E6" s="707"/>
      <c r="F6" s="707"/>
      <c r="G6" s="707"/>
      <c r="H6" s="707"/>
      <c r="I6" s="707"/>
      <c r="J6" s="707"/>
      <c r="K6" s="707"/>
      <c r="L6" s="707"/>
      <c r="M6" s="707"/>
      <c r="N6" s="707"/>
      <c r="O6" s="707"/>
    </row>
    <row r="7" spans="1:15" x14ac:dyDescent="0.4"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</row>
    <row r="8" spans="1:15" x14ac:dyDescent="0.4"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</row>
  </sheetData>
  <mergeCells count="3">
    <mergeCell ref="A1:O1"/>
    <mergeCell ref="O4:O5"/>
    <mergeCell ref="A6:O6"/>
  </mergeCells>
  <phoneticPr fontId="3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6"/>
  <sheetViews>
    <sheetView workbookViewId="0">
      <selection activeCell="A14" sqref="A14"/>
    </sheetView>
  </sheetViews>
  <sheetFormatPr defaultRowHeight="18" x14ac:dyDescent="0.4"/>
  <cols>
    <col min="1" max="1" width="6.75" style="2" bestFit="1" customWidth="1"/>
    <col min="2" max="2" width="16.125" style="2" customWidth="1"/>
    <col min="3" max="4" width="8.25" style="2" bestFit="1" customWidth="1"/>
    <col min="5" max="7" width="9.375" style="2" bestFit="1" customWidth="1"/>
    <col min="8" max="14" width="8.25" style="2" bestFit="1" customWidth="1"/>
    <col min="15" max="15" width="10.375" style="2" bestFit="1" customWidth="1"/>
    <col min="16" max="16" width="10.125" style="2" bestFit="1" customWidth="1"/>
    <col min="17" max="17" width="11.125" style="2" bestFit="1" customWidth="1"/>
    <col min="18" max="20" width="9.125" style="2" bestFit="1" customWidth="1"/>
    <col min="21" max="22" width="9.25" style="2" bestFit="1" customWidth="1"/>
    <col min="23" max="29" width="9.125" style="2" bestFit="1" customWidth="1"/>
    <col min="30" max="30" width="10.25" style="2" bestFit="1" customWidth="1"/>
    <col min="31" max="16384" width="9" style="2"/>
  </cols>
  <sheetData>
    <row r="1" spans="1:30" ht="24" x14ac:dyDescent="0.4">
      <c r="A1" s="614" t="s">
        <v>342</v>
      </c>
      <c r="B1" s="614"/>
      <c r="C1" s="614"/>
      <c r="D1" s="614"/>
      <c r="E1" s="614"/>
      <c r="F1" s="614"/>
      <c r="G1" s="614"/>
      <c r="H1" s="614"/>
    </row>
    <row r="2" spans="1:30" ht="24" x14ac:dyDescent="0.4">
      <c r="A2" s="282"/>
      <c r="B2" s="282"/>
      <c r="C2" s="282"/>
      <c r="D2" s="282"/>
      <c r="E2" s="282"/>
      <c r="F2" s="282"/>
      <c r="G2" s="282"/>
      <c r="H2" s="282"/>
    </row>
    <row r="3" spans="1:30" ht="18.75" thickBot="1" x14ac:dyDescent="0.45">
      <c r="A3" s="708" t="s">
        <v>343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</row>
    <row r="4" spans="1:30" ht="18.75" thickBot="1" x14ac:dyDescent="0.45">
      <c r="A4" s="599"/>
      <c r="B4" s="600"/>
      <c r="C4" s="27" t="s">
        <v>113</v>
      </c>
      <c r="D4" s="28" t="s">
        <v>114</v>
      </c>
      <c r="E4" s="28" t="s">
        <v>115</v>
      </c>
      <c r="F4" s="28" t="s">
        <v>116</v>
      </c>
      <c r="G4" s="28" t="s">
        <v>117</v>
      </c>
      <c r="H4" s="28" t="s">
        <v>118</v>
      </c>
      <c r="I4" s="28" t="s">
        <v>119</v>
      </c>
      <c r="J4" s="28" t="s">
        <v>120</v>
      </c>
      <c r="K4" s="28" t="s">
        <v>121</v>
      </c>
      <c r="L4" s="28" t="s">
        <v>122</v>
      </c>
      <c r="M4" s="28" t="s">
        <v>123</v>
      </c>
      <c r="N4" s="29" t="s">
        <v>124</v>
      </c>
      <c r="O4" s="517" t="s">
        <v>69</v>
      </c>
      <c r="P4" s="4" t="s">
        <v>229</v>
      </c>
    </row>
    <row r="5" spans="1:30" ht="18.75" x14ac:dyDescent="0.4">
      <c r="A5" s="638" t="s">
        <v>344</v>
      </c>
      <c r="B5" s="709"/>
      <c r="C5" s="307">
        <v>193828</v>
      </c>
      <c r="D5" s="164">
        <v>195748</v>
      </c>
      <c r="E5" s="164">
        <v>188320</v>
      </c>
      <c r="F5" s="164">
        <v>201547</v>
      </c>
      <c r="G5" s="164">
        <v>202363</v>
      </c>
      <c r="H5" s="164">
        <v>187980</v>
      </c>
      <c r="I5" s="164">
        <v>158964</v>
      </c>
      <c r="J5" s="164">
        <v>130818</v>
      </c>
      <c r="K5" s="164">
        <v>128473</v>
      </c>
      <c r="L5" s="164">
        <v>131990</v>
      </c>
      <c r="M5" s="164">
        <v>138143</v>
      </c>
      <c r="N5" s="518">
        <v>139550</v>
      </c>
      <c r="O5" s="403">
        <v>1997724</v>
      </c>
      <c r="P5" s="519">
        <v>5458</v>
      </c>
      <c r="Q5" s="520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</row>
    <row r="6" spans="1:30" ht="18.75" x14ac:dyDescent="0.4">
      <c r="A6" s="639" t="s">
        <v>345</v>
      </c>
      <c r="B6" s="710"/>
      <c r="C6" s="521">
        <v>936948</v>
      </c>
      <c r="D6" s="522">
        <v>995560</v>
      </c>
      <c r="E6" s="522">
        <v>910601</v>
      </c>
      <c r="F6" s="522">
        <v>1090574</v>
      </c>
      <c r="G6" s="522">
        <v>1058542</v>
      </c>
      <c r="H6" s="522">
        <v>904931</v>
      </c>
      <c r="I6" s="522">
        <v>876735</v>
      </c>
      <c r="J6" s="522">
        <v>779522</v>
      </c>
      <c r="K6" s="522">
        <v>774669</v>
      </c>
      <c r="L6" s="522">
        <v>769118</v>
      </c>
      <c r="M6" s="522">
        <v>889591</v>
      </c>
      <c r="N6" s="523">
        <v>904999</v>
      </c>
      <c r="O6" s="408">
        <v>10891790</v>
      </c>
      <c r="P6" s="519">
        <v>29759</v>
      </c>
      <c r="Q6" s="520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</row>
    <row r="7" spans="1:30" ht="18.75" x14ac:dyDescent="0.4">
      <c r="A7" s="711" t="s">
        <v>346</v>
      </c>
      <c r="B7" s="378" t="s">
        <v>186</v>
      </c>
      <c r="C7" s="405">
        <v>330769</v>
      </c>
      <c r="D7" s="406">
        <v>331340</v>
      </c>
      <c r="E7" s="406">
        <v>314185</v>
      </c>
      <c r="F7" s="406">
        <v>319457</v>
      </c>
      <c r="G7" s="406">
        <v>307489</v>
      </c>
      <c r="H7" s="406">
        <v>284259</v>
      </c>
      <c r="I7" s="406">
        <v>305181</v>
      </c>
      <c r="J7" s="406">
        <v>301460</v>
      </c>
      <c r="K7" s="406">
        <v>318980</v>
      </c>
      <c r="L7" s="406">
        <v>354899</v>
      </c>
      <c r="M7" s="406">
        <v>336170</v>
      </c>
      <c r="N7" s="407">
        <v>302834</v>
      </c>
      <c r="O7" s="410">
        <v>3807023</v>
      </c>
      <c r="P7" s="519">
        <v>10402</v>
      </c>
      <c r="Q7" s="520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</row>
    <row r="8" spans="1:30" ht="18.75" x14ac:dyDescent="0.4">
      <c r="A8" s="712"/>
      <c r="B8" s="378" t="s">
        <v>231</v>
      </c>
      <c r="C8" s="405">
        <v>5562</v>
      </c>
      <c r="D8" s="406">
        <v>5351</v>
      </c>
      <c r="E8" s="406">
        <v>1659</v>
      </c>
      <c r="F8" s="406">
        <v>2403</v>
      </c>
      <c r="G8" s="406">
        <v>1606</v>
      </c>
      <c r="H8" s="406">
        <v>1554</v>
      </c>
      <c r="I8" s="406">
        <v>828</v>
      </c>
      <c r="J8" s="406">
        <v>1693</v>
      </c>
      <c r="K8" s="406">
        <v>1461</v>
      </c>
      <c r="L8" s="406">
        <v>2239</v>
      </c>
      <c r="M8" s="406">
        <v>1655</v>
      </c>
      <c r="N8" s="407">
        <v>1152</v>
      </c>
      <c r="O8" s="410">
        <v>27163</v>
      </c>
      <c r="P8" s="519">
        <v>74</v>
      </c>
      <c r="Q8" s="520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</row>
    <row r="9" spans="1:30" ht="36" x14ac:dyDescent="0.4">
      <c r="A9" s="712"/>
      <c r="B9" s="378" t="s">
        <v>347</v>
      </c>
      <c r="C9" s="405">
        <v>66283</v>
      </c>
      <c r="D9" s="406">
        <v>70972</v>
      </c>
      <c r="E9" s="406">
        <v>74171</v>
      </c>
      <c r="F9" s="406">
        <v>75174</v>
      </c>
      <c r="G9" s="406">
        <v>71265</v>
      </c>
      <c r="H9" s="406">
        <v>60803</v>
      </c>
      <c r="I9" s="406">
        <v>72716</v>
      </c>
      <c r="J9" s="406">
        <v>70504</v>
      </c>
      <c r="K9" s="406">
        <v>66674</v>
      </c>
      <c r="L9" s="406">
        <v>72226</v>
      </c>
      <c r="M9" s="406">
        <v>68576</v>
      </c>
      <c r="N9" s="407">
        <v>60847</v>
      </c>
      <c r="O9" s="410">
        <v>830211</v>
      </c>
      <c r="P9" s="519">
        <v>2268</v>
      </c>
      <c r="Q9" s="520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</row>
    <row r="10" spans="1:30" ht="36" x14ac:dyDescent="0.4">
      <c r="A10" s="712"/>
      <c r="B10" s="378" t="s">
        <v>348</v>
      </c>
      <c r="C10" s="405">
        <v>0</v>
      </c>
      <c r="D10" s="406">
        <v>0</v>
      </c>
      <c r="E10" s="406">
        <v>0</v>
      </c>
      <c r="F10" s="406">
        <v>0</v>
      </c>
      <c r="G10" s="406">
        <v>1</v>
      </c>
      <c r="H10" s="406">
        <v>0</v>
      </c>
      <c r="I10" s="406">
        <v>0</v>
      </c>
      <c r="J10" s="406">
        <v>0</v>
      </c>
      <c r="K10" s="406">
        <v>0</v>
      </c>
      <c r="L10" s="406">
        <v>0</v>
      </c>
      <c r="M10" s="406">
        <v>1</v>
      </c>
      <c r="N10" s="407">
        <v>0</v>
      </c>
      <c r="O10" s="410">
        <v>2</v>
      </c>
      <c r="P10" s="519">
        <v>3.287671232876712E-2</v>
      </c>
      <c r="Q10" s="520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</row>
    <row r="11" spans="1:30" ht="18.75" x14ac:dyDescent="0.4">
      <c r="A11" s="712"/>
      <c r="B11" s="378" t="s">
        <v>349</v>
      </c>
      <c r="C11" s="405">
        <v>38251</v>
      </c>
      <c r="D11" s="406">
        <v>38508</v>
      </c>
      <c r="E11" s="406">
        <v>39611</v>
      </c>
      <c r="F11" s="406">
        <v>41584</v>
      </c>
      <c r="G11" s="406">
        <v>40610</v>
      </c>
      <c r="H11" s="406">
        <v>40478</v>
      </c>
      <c r="I11" s="406">
        <v>41309</v>
      </c>
      <c r="J11" s="406">
        <v>41245</v>
      </c>
      <c r="K11" s="406">
        <v>37475</v>
      </c>
      <c r="L11" s="406">
        <v>36939</v>
      </c>
      <c r="M11" s="406">
        <v>36292</v>
      </c>
      <c r="N11" s="407">
        <v>32232</v>
      </c>
      <c r="O11" s="410">
        <v>464534</v>
      </c>
      <c r="P11" s="519">
        <v>1269</v>
      </c>
      <c r="Q11" s="520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</row>
    <row r="12" spans="1:30" ht="19.5" thickBot="1" x14ac:dyDescent="0.45">
      <c r="A12" s="713"/>
      <c r="B12" s="524" t="s">
        <v>350</v>
      </c>
      <c r="C12" s="525">
        <v>28478</v>
      </c>
      <c r="D12" s="526">
        <v>29010</v>
      </c>
      <c r="E12" s="526">
        <v>29755</v>
      </c>
      <c r="F12" s="526">
        <v>29597</v>
      </c>
      <c r="G12" s="526">
        <v>29503</v>
      </c>
      <c r="H12" s="526">
        <v>24177</v>
      </c>
      <c r="I12" s="526">
        <v>29699</v>
      </c>
      <c r="J12" s="526">
        <v>29242</v>
      </c>
      <c r="K12" s="526">
        <v>28393</v>
      </c>
      <c r="L12" s="526">
        <v>28135</v>
      </c>
      <c r="M12" s="526">
        <v>26393</v>
      </c>
      <c r="N12" s="527">
        <v>22730</v>
      </c>
      <c r="O12" s="470">
        <v>335112</v>
      </c>
      <c r="P12" s="528">
        <v>916</v>
      </c>
      <c r="Q12" s="520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</row>
    <row r="13" spans="1:30" x14ac:dyDescent="0.4">
      <c r="A13" s="635" t="s">
        <v>351</v>
      </c>
      <c r="B13" s="635"/>
      <c r="C13" s="635"/>
      <c r="D13" s="635"/>
      <c r="E13" s="635"/>
      <c r="F13" s="635"/>
      <c r="G13" s="635"/>
      <c r="H13" s="635"/>
      <c r="I13" s="635"/>
      <c r="J13" s="635"/>
      <c r="K13" s="635"/>
      <c r="L13" s="635"/>
      <c r="M13" s="635"/>
      <c r="N13" s="635"/>
      <c r="O13" s="635"/>
      <c r="P13" s="636"/>
    </row>
    <row r="14" spans="1:30" x14ac:dyDescent="0.4">
      <c r="A14" s="219"/>
    </row>
    <row r="16" spans="1:30" x14ac:dyDescent="0.4">
      <c r="A16" s="529"/>
    </row>
  </sheetData>
  <mergeCells count="7">
    <mergeCell ref="A13:P13"/>
    <mergeCell ref="A1:H1"/>
    <mergeCell ref="A3:P3"/>
    <mergeCell ref="A4:B4"/>
    <mergeCell ref="A5:B5"/>
    <mergeCell ref="A6:B6"/>
    <mergeCell ref="A7:A12"/>
  </mergeCells>
  <phoneticPr fontId="3"/>
  <pageMargins left="0.7" right="0.7" top="0.75" bottom="0.75" header="0.3" footer="0.3"/>
  <pageSetup paperSize="9" scale="69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workbookViewId="0">
      <selection activeCell="P10" sqref="P10"/>
    </sheetView>
  </sheetViews>
  <sheetFormatPr defaultColWidth="24.5" defaultRowHeight="18" x14ac:dyDescent="0.4"/>
  <cols>
    <col min="1" max="1" width="7.5" style="2" bestFit="1" customWidth="1"/>
    <col min="2" max="2" width="16.125" style="2" bestFit="1" customWidth="1"/>
    <col min="3" max="12" width="6.125" style="2" bestFit="1" customWidth="1"/>
    <col min="13" max="13" width="6.875" style="2" bestFit="1" customWidth="1"/>
    <col min="14" max="14" width="6.125" style="2" bestFit="1" customWidth="1"/>
    <col min="15" max="15" width="7.125" style="2" bestFit="1" customWidth="1"/>
    <col min="16" max="16384" width="24.5" style="2"/>
  </cols>
  <sheetData>
    <row r="1" spans="1:15" ht="24" x14ac:dyDescent="0.4">
      <c r="A1" s="623" t="s">
        <v>352</v>
      </c>
      <c r="B1" s="623"/>
      <c r="C1" s="623"/>
      <c r="D1" s="623"/>
      <c r="E1" s="623"/>
    </row>
    <row r="2" spans="1:15" ht="18.75" thickBot="1" x14ac:dyDescent="0.45">
      <c r="A2" s="375"/>
    </row>
    <row r="3" spans="1:15" ht="18.75" thickBot="1" x14ac:dyDescent="0.45">
      <c r="A3" s="599"/>
      <c r="B3" s="600"/>
      <c r="C3" s="5" t="s">
        <v>113</v>
      </c>
      <c r="D3" s="5" t="s">
        <v>114</v>
      </c>
      <c r="E3" s="5" t="s">
        <v>115</v>
      </c>
      <c r="F3" s="5" t="s">
        <v>116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  <c r="L3" s="5" t="s">
        <v>122</v>
      </c>
      <c r="M3" s="5" t="s">
        <v>123</v>
      </c>
      <c r="N3" s="5" t="s">
        <v>124</v>
      </c>
      <c r="O3" s="5" t="s">
        <v>69</v>
      </c>
    </row>
    <row r="4" spans="1:15" ht="18.75" thickBot="1" x14ac:dyDescent="0.45">
      <c r="A4" s="673" t="s">
        <v>51</v>
      </c>
      <c r="B4" s="530" t="s">
        <v>353</v>
      </c>
      <c r="C4" s="531">
        <v>0</v>
      </c>
      <c r="D4" s="531">
        <v>1</v>
      </c>
      <c r="E4" s="532">
        <v>2</v>
      </c>
      <c r="F4" s="531">
        <v>3</v>
      </c>
      <c r="G4" s="531">
        <v>0</v>
      </c>
      <c r="H4" s="532">
        <v>1</v>
      </c>
      <c r="I4" s="531">
        <v>2</v>
      </c>
      <c r="J4" s="532">
        <v>3</v>
      </c>
      <c r="K4" s="532">
        <v>0</v>
      </c>
      <c r="L4" s="532">
        <v>1</v>
      </c>
      <c r="M4" s="532">
        <v>0</v>
      </c>
      <c r="N4" s="532">
        <v>1</v>
      </c>
      <c r="O4" s="14">
        <v>14</v>
      </c>
    </row>
    <row r="5" spans="1:15" ht="18.75" thickBot="1" x14ac:dyDescent="0.45">
      <c r="A5" s="714"/>
      <c r="B5" s="530" t="s">
        <v>354</v>
      </c>
      <c r="C5" s="533">
        <v>9</v>
      </c>
      <c r="D5" s="533">
        <v>9</v>
      </c>
      <c r="E5" s="303">
        <v>8</v>
      </c>
      <c r="F5" s="533">
        <v>6</v>
      </c>
      <c r="G5" s="533">
        <v>10</v>
      </c>
      <c r="H5" s="303">
        <v>10</v>
      </c>
      <c r="I5" s="533">
        <v>10</v>
      </c>
      <c r="J5" s="303">
        <v>12</v>
      </c>
      <c r="K5" s="303">
        <v>11</v>
      </c>
      <c r="L5" s="303">
        <v>2</v>
      </c>
      <c r="M5" s="303">
        <v>10</v>
      </c>
      <c r="N5" s="303">
        <v>1</v>
      </c>
      <c r="O5" s="14">
        <v>98</v>
      </c>
    </row>
    <row r="6" spans="1:15" ht="18.75" thickBot="1" x14ac:dyDescent="0.45">
      <c r="A6" s="714"/>
      <c r="B6" s="530" t="s">
        <v>47</v>
      </c>
      <c r="C6" s="533">
        <v>1</v>
      </c>
      <c r="D6" s="533">
        <v>2</v>
      </c>
      <c r="E6" s="303">
        <v>3</v>
      </c>
      <c r="F6" s="533">
        <v>3</v>
      </c>
      <c r="G6" s="533">
        <v>3</v>
      </c>
      <c r="H6" s="303">
        <v>1</v>
      </c>
      <c r="I6" s="533">
        <v>2</v>
      </c>
      <c r="J6" s="303">
        <v>4</v>
      </c>
      <c r="K6" s="303">
        <v>1</v>
      </c>
      <c r="L6" s="303">
        <v>1</v>
      </c>
      <c r="M6" s="303">
        <v>4</v>
      </c>
      <c r="N6" s="303">
        <v>0</v>
      </c>
      <c r="O6" s="14">
        <v>25</v>
      </c>
    </row>
    <row r="7" spans="1:15" ht="18.75" thickBot="1" x14ac:dyDescent="0.45">
      <c r="A7" s="714"/>
      <c r="B7" s="530" t="s">
        <v>355</v>
      </c>
      <c r="C7" s="533">
        <v>10</v>
      </c>
      <c r="D7" s="533">
        <v>12</v>
      </c>
      <c r="E7" s="303">
        <v>13</v>
      </c>
      <c r="F7" s="533">
        <v>12</v>
      </c>
      <c r="G7" s="533">
        <v>13</v>
      </c>
      <c r="H7" s="303">
        <v>12</v>
      </c>
      <c r="I7" s="533">
        <v>14</v>
      </c>
      <c r="J7" s="303">
        <v>19</v>
      </c>
      <c r="K7" s="303">
        <v>12</v>
      </c>
      <c r="L7" s="303">
        <v>4</v>
      </c>
      <c r="M7" s="303">
        <v>14</v>
      </c>
      <c r="N7" s="303">
        <v>2</v>
      </c>
      <c r="O7" s="14">
        <v>137</v>
      </c>
    </row>
    <row r="8" spans="1:15" ht="18.75" thickBot="1" x14ac:dyDescent="0.45">
      <c r="A8" s="674"/>
      <c r="B8" s="530" t="s">
        <v>356</v>
      </c>
      <c r="C8" s="534">
        <v>2635</v>
      </c>
      <c r="D8" s="534">
        <v>1898</v>
      </c>
      <c r="E8" s="14">
        <v>2837</v>
      </c>
      <c r="F8" s="534">
        <v>2427</v>
      </c>
      <c r="G8" s="534">
        <v>2115</v>
      </c>
      <c r="H8" s="14">
        <v>3204</v>
      </c>
      <c r="I8" s="534">
        <v>2462</v>
      </c>
      <c r="J8" s="14">
        <v>3419</v>
      </c>
      <c r="K8" s="14">
        <v>3912</v>
      </c>
      <c r="L8" s="14">
        <v>1172</v>
      </c>
      <c r="M8" s="14">
        <v>2426</v>
      </c>
      <c r="N8" s="14">
        <v>700</v>
      </c>
      <c r="O8" s="14">
        <v>29207</v>
      </c>
    </row>
    <row r="9" spans="1:15" ht="18.75" thickBot="1" x14ac:dyDescent="0.45">
      <c r="A9" s="673" t="s">
        <v>357</v>
      </c>
      <c r="B9" s="530" t="s">
        <v>358</v>
      </c>
      <c r="C9" s="533">
        <v>19</v>
      </c>
      <c r="D9" s="533">
        <v>14</v>
      </c>
      <c r="E9" s="303">
        <v>20</v>
      </c>
      <c r="F9" s="533">
        <v>16</v>
      </c>
      <c r="G9" s="533">
        <v>21</v>
      </c>
      <c r="H9" s="303">
        <v>17</v>
      </c>
      <c r="I9" s="533">
        <v>16</v>
      </c>
      <c r="J9" s="303">
        <v>20</v>
      </c>
      <c r="K9" s="303">
        <v>14</v>
      </c>
      <c r="L9" s="303">
        <v>16</v>
      </c>
      <c r="M9" s="303">
        <v>14</v>
      </c>
      <c r="N9" s="303">
        <v>3</v>
      </c>
      <c r="O9" s="14">
        <v>190</v>
      </c>
    </row>
    <row r="10" spans="1:15" ht="18.75" thickBot="1" x14ac:dyDescent="0.45">
      <c r="A10" s="714"/>
      <c r="B10" s="530" t="s">
        <v>359</v>
      </c>
      <c r="C10" s="533">
        <v>1</v>
      </c>
      <c r="D10" s="533">
        <v>2</v>
      </c>
      <c r="E10" s="303">
        <v>3</v>
      </c>
      <c r="F10" s="533">
        <v>3</v>
      </c>
      <c r="G10" s="533">
        <v>1</v>
      </c>
      <c r="H10" s="303">
        <v>4</v>
      </c>
      <c r="I10" s="533">
        <v>1</v>
      </c>
      <c r="J10" s="303">
        <v>2</v>
      </c>
      <c r="K10" s="303">
        <v>0</v>
      </c>
      <c r="L10" s="303">
        <v>1</v>
      </c>
      <c r="M10" s="303">
        <v>1</v>
      </c>
      <c r="N10" s="303">
        <v>0</v>
      </c>
      <c r="O10" s="14">
        <v>19</v>
      </c>
    </row>
    <row r="11" spans="1:15" ht="18.75" thickBot="1" x14ac:dyDescent="0.45">
      <c r="A11" s="714"/>
      <c r="B11" s="530" t="s">
        <v>47</v>
      </c>
      <c r="C11" s="533">
        <v>36</v>
      </c>
      <c r="D11" s="533">
        <v>40</v>
      </c>
      <c r="E11" s="303">
        <v>40</v>
      </c>
      <c r="F11" s="533">
        <v>43</v>
      </c>
      <c r="G11" s="533">
        <v>39</v>
      </c>
      <c r="H11" s="303">
        <v>60</v>
      </c>
      <c r="I11" s="533">
        <v>80</v>
      </c>
      <c r="J11" s="303">
        <v>58</v>
      </c>
      <c r="K11" s="303">
        <v>49</v>
      </c>
      <c r="L11" s="303">
        <v>42</v>
      </c>
      <c r="M11" s="303">
        <v>61</v>
      </c>
      <c r="N11" s="303">
        <v>24</v>
      </c>
      <c r="O11" s="14">
        <v>572</v>
      </c>
    </row>
    <row r="12" spans="1:15" ht="18.75" thickBot="1" x14ac:dyDescent="0.45">
      <c r="A12" s="714"/>
      <c r="B12" s="530" t="s">
        <v>355</v>
      </c>
      <c r="C12" s="533">
        <v>56</v>
      </c>
      <c r="D12" s="533">
        <v>56</v>
      </c>
      <c r="E12" s="303">
        <v>63</v>
      </c>
      <c r="F12" s="533">
        <v>62</v>
      </c>
      <c r="G12" s="533">
        <v>61</v>
      </c>
      <c r="H12" s="303">
        <v>81</v>
      </c>
      <c r="I12" s="533">
        <v>97</v>
      </c>
      <c r="J12" s="303">
        <v>80</v>
      </c>
      <c r="K12" s="303">
        <v>63</v>
      </c>
      <c r="L12" s="303">
        <v>59</v>
      </c>
      <c r="M12" s="303">
        <v>76</v>
      </c>
      <c r="N12" s="303">
        <v>27</v>
      </c>
      <c r="O12" s="14">
        <v>781</v>
      </c>
    </row>
    <row r="13" spans="1:15" ht="18.75" thickBot="1" x14ac:dyDescent="0.45">
      <c r="A13" s="674"/>
      <c r="B13" s="530" t="s">
        <v>356</v>
      </c>
      <c r="C13" s="534">
        <v>1312</v>
      </c>
      <c r="D13" s="534">
        <v>1397</v>
      </c>
      <c r="E13" s="14">
        <v>1380</v>
      </c>
      <c r="F13" s="534">
        <v>1507</v>
      </c>
      <c r="G13" s="534">
        <v>1286</v>
      </c>
      <c r="H13" s="14">
        <v>5015</v>
      </c>
      <c r="I13" s="534">
        <v>2118</v>
      </c>
      <c r="J13" s="14">
        <v>2101</v>
      </c>
      <c r="K13" s="14">
        <v>1636</v>
      </c>
      <c r="L13" s="14">
        <v>1770</v>
      </c>
      <c r="M13" s="14">
        <v>8300</v>
      </c>
      <c r="N13" s="14">
        <v>529</v>
      </c>
      <c r="O13" s="14">
        <v>28351</v>
      </c>
    </row>
    <row r="14" spans="1:15" ht="18.75" thickBot="1" x14ac:dyDescent="0.45">
      <c r="A14" s="599" t="s">
        <v>360</v>
      </c>
      <c r="B14" s="600"/>
      <c r="C14" s="14">
        <v>3947</v>
      </c>
      <c r="D14" s="14">
        <v>3295</v>
      </c>
      <c r="E14" s="14">
        <v>4217</v>
      </c>
      <c r="F14" s="14">
        <v>3934</v>
      </c>
      <c r="G14" s="14">
        <v>3401</v>
      </c>
      <c r="H14" s="14">
        <v>8219</v>
      </c>
      <c r="I14" s="14">
        <v>4580</v>
      </c>
      <c r="J14" s="14">
        <v>5520</v>
      </c>
      <c r="K14" s="14">
        <v>5548</v>
      </c>
      <c r="L14" s="14">
        <v>2942</v>
      </c>
      <c r="M14" s="14">
        <v>10726</v>
      </c>
      <c r="N14" s="14">
        <v>1229</v>
      </c>
      <c r="O14" s="14">
        <v>57558</v>
      </c>
    </row>
    <row r="20" spans="3:15" x14ac:dyDescent="0.4"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</row>
    <row r="25" spans="3:15" x14ac:dyDescent="0.4">
      <c r="D25" s="147"/>
      <c r="E25" s="147"/>
      <c r="F25" s="147"/>
      <c r="G25" s="147"/>
      <c r="I25" s="147"/>
      <c r="J25" s="147"/>
      <c r="K25" s="147"/>
      <c r="M25" s="147"/>
      <c r="N25" s="147"/>
      <c r="O25" s="147"/>
    </row>
    <row r="26" spans="3:15" x14ac:dyDescent="0.4"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</row>
  </sheetData>
  <mergeCells count="5">
    <mergeCell ref="A1:E1"/>
    <mergeCell ref="A3:B3"/>
    <mergeCell ref="A4:A8"/>
    <mergeCell ref="A9:A13"/>
    <mergeCell ref="A14:B14"/>
  </mergeCells>
  <phoneticPr fontId="3"/>
  <pageMargins left="0.7" right="0.7" top="0.75" bottom="0.75" header="0.3" footer="0.3"/>
  <pageSetup paperSize="9" scale="87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15"/>
  <sheetViews>
    <sheetView workbookViewId="0">
      <selection activeCell="A12" sqref="A12"/>
    </sheetView>
  </sheetViews>
  <sheetFormatPr defaultRowHeight="18" x14ac:dyDescent="0.4"/>
  <cols>
    <col min="1" max="14" width="9" style="499"/>
    <col min="15" max="15" width="9.5" style="499" bestFit="1" customWidth="1"/>
    <col min="16" max="16384" width="9" style="499"/>
  </cols>
  <sheetData>
    <row r="1" spans="1:15" ht="24" x14ac:dyDescent="0.4">
      <c r="A1" s="535" t="s">
        <v>361</v>
      </c>
      <c r="B1" s="535"/>
      <c r="C1" s="535"/>
    </row>
    <row r="2" spans="1:15" ht="24" x14ac:dyDescent="0.4">
      <c r="A2" s="536"/>
    </row>
    <row r="3" spans="1:15" ht="18.75" thickBot="1" x14ac:dyDescent="0.45">
      <c r="A3" s="537" t="s">
        <v>362</v>
      </c>
    </row>
    <row r="4" spans="1:15" ht="18.75" thickBot="1" x14ac:dyDescent="0.45">
      <c r="A4" s="538"/>
      <c r="B4" s="539" t="s">
        <v>113</v>
      </c>
      <c r="C4" s="540" t="s">
        <v>114</v>
      </c>
      <c r="D4" s="540" t="s">
        <v>115</v>
      </c>
      <c r="E4" s="540" t="s">
        <v>116</v>
      </c>
      <c r="F4" s="540" t="s">
        <v>117</v>
      </c>
      <c r="G4" s="540" t="s">
        <v>118</v>
      </c>
      <c r="H4" s="540" t="s">
        <v>119</v>
      </c>
      <c r="I4" s="540" t="s">
        <v>120</v>
      </c>
      <c r="J4" s="540" t="s">
        <v>121</v>
      </c>
      <c r="K4" s="540" t="s">
        <v>122</v>
      </c>
      <c r="L4" s="540" t="s">
        <v>123</v>
      </c>
      <c r="M4" s="541" t="s">
        <v>124</v>
      </c>
      <c r="N4" s="538" t="s">
        <v>69</v>
      </c>
      <c r="O4" s="542" t="s">
        <v>229</v>
      </c>
    </row>
    <row r="5" spans="1:15" x14ac:dyDescent="0.4">
      <c r="A5" s="543" t="s">
        <v>363</v>
      </c>
      <c r="B5" s="544">
        <v>4642</v>
      </c>
      <c r="C5" s="545">
        <v>4563</v>
      </c>
      <c r="D5" s="545">
        <v>4764</v>
      </c>
      <c r="E5" s="545">
        <v>4844</v>
      </c>
      <c r="F5" s="545">
        <v>5056</v>
      </c>
      <c r="G5" s="545">
        <v>3882</v>
      </c>
      <c r="H5" s="545">
        <v>4085</v>
      </c>
      <c r="I5" s="545">
        <v>4059</v>
      </c>
      <c r="J5" s="545">
        <v>3662</v>
      </c>
      <c r="K5" s="545">
        <v>3898</v>
      </c>
      <c r="L5" s="545">
        <v>3842</v>
      </c>
      <c r="M5" s="546">
        <v>407</v>
      </c>
      <c r="N5" s="547">
        <f>SUM(B5:M5)</f>
        <v>47704</v>
      </c>
      <c r="O5" s="548">
        <f>N5/274</f>
        <v>174.10218978102191</v>
      </c>
    </row>
    <row r="6" spans="1:15" x14ac:dyDescent="0.4">
      <c r="A6" s="549" t="s">
        <v>364</v>
      </c>
      <c r="B6" s="550">
        <v>1265</v>
      </c>
      <c r="C6" s="121">
        <v>1325</v>
      </c>
      <c r="D6" s="121">
        <v>1320</v>
      </c>
      <c r="E6" s="121">
        <v>1353</v>
      </c>
      <c r="F6" s="121">
        <v>1327</v>
      </c>
      <c r="G6" s="121">
        <v>1142</v>
      </c>
      <c r="H6" s="121">
        <v>1265</v>
      </c>
      <c r="I6" s="121">
        <v>1139</v>
      </c>
      <c r="J6" s="121">
        <v>997</v>
      </c>
      <c r="K6" s="121">
        <v>1125</v>
      </c>
      <c r="L6" s="121">
        <v>1105</v>
      </c>
      <c r="M6" s="551">
        <v>1449</v>
      </c>
      <c r="N6" s="547">
        <f>SUM(B6:M6)</f>
        <v>14812</v>
      </c>
      <c r="O6" s="552">
        <f>N6/298</f>
        <v>49.70469798657718</v>
      </c>
    </row>
    <row r="7" spans="1:15" x14ac:dyDescent="0.4">
      <c r="A7" s="549" t="s">
        <v>365</v>
      </c>
      <c r="B7" s="553">
        <v>30</v>
      </c>
      <c r="C7" s="554">
        <v>40</v>
      </c>
      <c r="D7" s="554">
        <v>35</v>
      </c>
      <c r="E7" s="554">
        <v>43</v>
      </c>
      <c r="F7" s="554">
        <v>46</v>
      </c>
      <c r="G7" s="554">
        <v>64</v>
      </c>
      <c r="H7" s="554">
        <v>31</v>
      </c>
      <c r="I7" s="554">
        <v>44</v>
      </c>
      <c r="J7" s="554">
        <v>41</v>
      </c>
      <c r="K7" s="554">
        <v>28</v>
      </c>
      <c r="L7" s="554">
        <v>40</v>
      </c>
      <c r="M7" s="555">
        <v>52</v>
      </c>
      <c r="N7" s="547">
        <f>SUM(B7:M7)</f>
        <v>494</v>
      </c>
      <c r="O7" s="552">
        <f>N7/366</f>
        <v>1.3497267759562841</v>
      </c>
    </row>
    <row r="8" spans="1:15" ht="18.75" thickBot="1" x14ac:dyDescent="0.45">
      <c r="A8" s="556" t="s">
        <v>366</v>
      </c>
      <c r="B8" s="557">
        <v>161</v>
      </c>
      <c r="C8" s="558">
        <v>143</v>
      </c>
      <c r="D8" s="558">
        <v>136</v>
      </c>
      <c r="E8" s="558">
        <v>78</v>
      </c>
      <c r="F8" s="558">
        <v>97</v>
      </c>
      <c r="G8" s="558">
        <v>73</v>
      </c>
      <c r="H8" s="558">
        <v>151</v>
      </c>
      <c r="I8" s="558">
        <v>112</v>
      </c>
      <c r="J8" s="558">
        <v>90</v>
      </c>
      <c r="K8" s="558">
        <v>174</v>
      </c>
      <c r="L8" s="558">
        <v>214</v>
      </c>
      <c r="M8" s="559">
        <v>139</v>
      </c>
      <c r="N8" s="547">
        <f>SUM(B8:M8)</f>
        <v>1568</v>
      </c>
      <c r="O8" s="560">
        <v>5</v>
      </c>
    </row>
    <row r="9" spans="1:15" ht="18.75" thickBot="1" x14ac:dyDescent="0.45">
      <c r="A9" s="538" t="s">
        <v>69</v>
      </c>
      <c r="B9" s="561">
        <f t="shared" ref="B9:L9" si="0">SUM(B5:B8)</f>
        <v>6098</v>
      </c>
      <c r="C9" s="562">
        <f t="shared" si="0"/>
        <v>6071</v>
      </c>
      <c r="D9" s="562">
        <f t="shared" si="0"/>
        <v>6255</v>
      </c>
      <c r="E9" s="562">
        <f t="shared" si="0"/>
        <v>6318</v>
      </c>
      <c r="F9" s="562">
        <f t="shared" si="0"/>
        <v>6526</v>
      </c>
      <c r="G9" s="562">
        <f t="shared" si="0"/>
        <v>5161</v>
      </c>
      <c r="H9" s="562">
        <f t="shared" si="0"/>
        <v>5532</v>
      </c>
      <c r="I9" s="562">
        <f t="shared" si="0"/>
        <v>5354</v>
      </c>
      <c r="J9" s="562">
        <f t="shared" si="0"/>
        <v>4790</v>
      </c>
      <c r="K9" s="562">
        <f t="shared" si="0"/>
        <v>5225</v>
      </c>
      <c r="L9" s="562">
        <f t="shared" si="0"/>
        <v>5201</v>
      </c>
      <c r="M9" s="563">
        <f>SUM(M5:M8)</f>
        <v>2047</v>
      </c>
      <c r="N9" s="564">
        <f>SUM(B9:M9)</f>
        <v>64578</v>
      </c>
      <c r="O9" s="565" t="s">
        <v>271</v>
      </c>
    </row>
    <row r="10" spans="1:15" x14ac:dyDescent="0.4">
      <c r="A10" s="500"/>
    </row>
    <row r="11" spans="1:15" x14ac:dyDescent="0.4"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</row>
    <row r="12" spans="1:15" x14ac:dyDescent="0.4">
      <c r="B12" s="516"/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</row>
    <row r="13" spans="1:15" x14ac:dyDescent="0.4"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</row>
    <row r="14" spans="1:15" x14ac:dyDescent="0.4"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</row>
    <row r="15" spans="1:15" x14ac:dyDescent="0.4">
      <c r="B15" s="516"/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</row>
  </sheetData>
  <phoneticPr fontId="3"/>
  <pageMargins left="0.7" right="0.7" top="0.75" bottom="0.75" header="0.3" footer="0.3"/>
  <pageSetup paperSize="9" scale="6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F7" sqref="F7"/>
    </sheetView>
  </sheetViews>
  <sheetFormatPr defaultRowHeight="18" x14ac:dyDescent="0.4"/>
  <cols>
    <col min="1" max="1" width="9" style="3"/>
    <col min="2" max="2" width="11" style="3" customWidth="1"/>
    <col min="3" max="3" width="8.75" style="3" bestFit="1" customWidth="1"/>
    <col min="4" max="4" width="7" style="3" bestFit="1" customWidth="1"/>
    <col min="5" max="16384" width="9" style="3"/>
  </cols>
  <sheetData>
    <row r="1" spans="1:4" ht="24" x14ac:dyDescent="0.4">
      <c r="A1" s="61" t="s">
        <v>57</v>
      </c>
    </row>
    <row r="2" spans="1:4" ht="13.5" customHeight="1" x14ac:dyDescent="0.4">
      <c r="A2" s="61"/>
    </row>
    <row r="3" spans="1:4" ht="18.75" thickBot="1" x14ac:dyDescent="0.45">
      <c r="A3" s="2"/>
      <c r="B3" s="2"/>
      <c r="C3" s="62" t="s">
        <v>58</v>
      </c>
      <c r="D3" s="62"/>
    </row>
    <row r="4" spans="1:4" x14ac:dyDescent="0.4">
      <c r="A4" s="63" t="s">
        <v>59</v>
      </c>
      <c r="B4" s="64">
        <v>19436</v>
      </c>
      <c r="C4" s="65">
        <v>0.64400000000000002</v>
      </c>
      <c r="D4" s="2"/>
    </row>
    <row r="5" spans="1:4" x14ac:dyDescent="0.4">
      <c r="A5" s="66" t="s">
        <v>60</v>
      </c>
      <c r="B5" s="67">
        <v>8127</v>
      </c>
      <c r="C5" s="68">
        <v>0.26906141367323289</v>
      </c>
      <c r="D5" s="2"/>
    </row>
    <row r="6" spans="1:4" ht="18.75" thickBot="1" x14ac:dyDescent="0.45">
      <c r="A6" s="69" t="s">
        <v>61</v>
      </c>
      <c r="B6" s="70">
        <v>2642</v>
      </c>
      <c r="C6" s="71">
        <v>8.7468962092368818E-2</v>
      </c>
      <c r="D6" s="2"/>
    </row>
    <row r="7" spans="1:4" ht="18.75" thickBot="1" x14ac:dyDescent="0.45">
      <c r="A7" s="72" t="s">
        <v>24</v>
      </c>
      <c r="B7" s="70">
        <v>30205</v>
      </c>
      <c r="C7" s="73">
        <v>1</v>
      </c>
      <c r="D7" s="2"/>
    </row>
    <row r="8" spans="1:4" x14ac:dyDescent="0.4">
      <c r="A8" s="3" t="s">
        <v>62</v>
      </c>
    </row>
    <row r="24" spans="1:4" x14ac:dyDescent="0.4">
      <c r="A24" s="74"/>
      <c r="B24" s="74"/>
      <c r="C24" s="74"/>
      <c r="D24" s="74"/>
    </row>
  </sheetData>
  <phoneticPr fontId="3"/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N6"/>
  <sheetViews>
    <sheetView workbookViewId="0">
      <selection activeCell="G10" sqref="G10"/>
    </sheetView>
  </sheetViews>
  <sheetFormatPr defaultRowHeight="18" x14ac:dyDescent="0.4"/>
  <cols>
    <col min="1" max="12" width="5.25" style="499" customWidth="1"/>
    <col min="13" max="13" width="6.25" style="499" customWidth="1"/>
    <col min="14" max="14" width="6.875" style="499" customWidth="1"/>
    <col min="15" max="16384" width="9" style="499"/>
  </cols>
  <sheetData>
    <row r="1" spans="1:14" ht="24" x14ac:dyDescent="0.4">
      <c r="A1" s="536" t="s">
        <v>367</v>
      </c>
      <c r="B1" s="536"/>
      <c r="C1" s="536"/>
      <c r="D1" s="536"/>
      <c r="E1" s="536"/>
      <c r="F1" s="107"/>
      <c r="G1" s="107" t="s">
        <v>368</v>
      </c>
      <c r="H1" s="107"/>
      <c r="I1" s="107"/>
    </row>
    <row r="2" spans="1:14" ht="18.75" thickBot="1" x14ac:dyDescent="0.45"/>
    <row r="3" spans="1:14" ht="18.75" thickBot="1" x14ac:dyDescent="0.45">
      <c r="A3" s="502" t="s">
        <v>113</v>
      </c>
      <c r="B3" s="503" t="s">
        <v>114</v>
      </c>
      <c r="C3" s="503" t="s">
        <v>115</v>
      </c>
      <c r="D3" s="503" t="s">
        <v>116</v>
      </c>
      <c r="E3" s="503" t="s">
        <v>117</v>
      </c>
      <c r="F3" s="503" t="s">
        <v>118</v>
      </c>
      <c r="G3" s="503" t="s">
        <v>119</v>
      </c>
      <c r="H3" s="503" t="s">
        <v>120</v>
      </c>
      <c r="I3" s="503" t="s">
        <v>121</v>
      </c>
      <c r="J3" s="566" t="s">
        <v>122</v>
      </c>
      <c r="K3" s="503" t="s">
        <v>123</v>
      </c>
      <c r="L3" s="567" t="s">
        <v>124</v>
      </c>
      <c r="M3" s="568" t="s">
        <v>369</v>
      </c>
      <c r="N3" s="569" t="s">
        <v>289</v>
      </c>
    </row>
    <row r="4" spans="1:14" ht="18.75" thickBot="1" x14ac:dyDescent="0.45">
      <c r="A4" s="570">
        <v>8719</v>
      </c>
      <c r="B4" s="571">
        <v>9584</v>
      </c>
      <c r="C4" s="571">
        <v>9062</v>
      </c>
      <c r="D4" s="571">
        <v>9681</v>
      </c>
      <c r="E4" s="571">
        <v>10419</v>
      </c>
      <c r="F4" s="571">
        <v>9957</v>
      </c>
      <c r="G4" s="571">
        <v>10294</v>
      </c>
      <c r="H4" s="571">
        <v>10252</v>
      </c>
      <c r="I4" s="571">
        <v>9374</v>
      </c>
      <c r="J4" s="572">
        <v>9554</v>
      </c>
      <c r="K4" s="571">
        <v>10464</v>
      </c>
      <c r="L4" s="573">
        <v>2186</v>
      </c>
      <c r="M4" s="574">
        <f>SUM(A4:L4)</f>
        <v>109546</v>
      </c>
      <c r="N4" s="575">
        <f>(M4)/274</f>
        <v>399.80291970802921</v>
      </c>
    </row>
    <row r="6" spans="1:14" x14ac:dyDescent="0.4">
      <c r="A6" s="516"/>
      <c r="B6" s="516"/>
      <c r="C6" s="516"/>
      <c r="D6" s="516"/>
      <c r="E6" s="516"/>
      <c r="F6" s="516"/>
      <c r="G6" s="516"/>
      <c r="H6" s="516"/>
      <c r="I6" s="516"/>
      <c r="J6" s="516"/>
      <c r="K6" s="516"/>
      <c r="L6" s="516"/>
    </row>
  </sheetData>
  <phoneticPr fontId="3"/>
  <pageMargins left="0.7" right="0.7" top="0.75" bottom="0.75" header="0.3" footer="0.3"/>
  <pageSetup paperSize="9" scale="9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P16"/>
  <sheetViews>
    <sheetView workbookViewId="0">
      <selection sqref="A1:C1"/>
    </sheetView>
  </sheetViews>
  <sheetFormatPr defaultRowHeight="18" x14ac:dyDescent="0.4"/>
  <cols>
    <col min="1" max="1" width="6.5" style="499" customWidth="1"/>
    <col min="2" max="2" width="6.125" style="499" bestFit="1" customWidth="1"/>
    <col min="3" max="14" width="7.5" style="499" bestFit="1" customWidth="1"/>
    <col min="15" max="15" width="8.5" style="499" bestFit="1" customWidth="1"/>
    <col min="16" max="16" width="6.375" style="499" customWidth="1"/>
    <col min="17" max="16384" width="9" style="499"/>
  </cols>
  <sheetData>
    <row r="1" spans="1:16" ht="24" x14ac:dyDescent="0.4">
      <c r="A1" s="704" t="s">
        <v>370</v>
      </c>
      <c r="B1" s="704"/>
      <c r="C1" s="704"/>
    </row>
    <row r="2" spans="1:16" ht="24" x14ac:dyDescent="0.4">
      <c r="A2" s="536"/>
      <c r="B2" s="536"/>
      <c r="C2" s="536"/>
    </row>
    <row r="3" spans="1:16" ht="18.75" thickBot="1" x14ac:dyDescent="0.45">
      <c r="A3" s="716" t="s">
        <v>371</v>
      </c>
      <c r="B3" s="716"/>
      <c r="C3" s="716"/>
      <c r="D3" s="716"/>
      <c r="E3" s="716"/>
      <c r="F3" s="716"/>
      <c r="G3" s="716"/>
      <c r="H3" s="716"/>
      <c r="I3" s="716"/>
      <c r="J3" s="716"/>
      <c r="K3" s="716"/>
      <c r="L3" s="716"/>
      <c r="M3" s="716"/>
      <c r="N3" s="716"/>
      <c r="O3" s="716"/>
      <c r="P3" s="716"/>
    </row>
    <row r="4" spans="1:16" ht="36.75" thickBot="1" x14ac:dyDescent="0.45">
      <c r="A4" s="717"/>
      <c r="B4" s="718"/>
      <c r="C4" s="576" t="s">
        <v>113</v>
      </c>
      <c r="D4" s="577" t="s">
        <v>114</v>
      </c>
      <c r="E4" s="577" t="s">
        <v>115</v>
      </c>
      <c r="F4" s="577" t="s">
        <v>116</v>
      </c>
      <c r="G4" s="577" t="s">
        <v>117</v>
      </c>
      <c r="H4" s="577" t="s">
        <v>118</v>
      </c>
      <c r="I4" s="577" t="s">
        <v>119</v>
      </c>
      <c r="J4" s="577" t="s">
        <v>120</v>
      </c>
      <c r="K4" s="577" t="s">
        <v>121</v>
      </c>
      <c r="L4" s="577" t="s">
        <v>122</v>
      </c>
      <c r="M4" s="577" t="s">
        <v>123</v>
      </c>
      <c r="N4" s="578" t="s">
        <v>124</v>
      </c>
      <c r="O4" s="579" t="s">
        <v>69</v>
      </c>
      <c r="P4" s="579" t="s">
        <v>229</v>
      </c>
    </row>
    <row r="5" spans="1:16" x14ac:dyDescent="0.4">
      <c r="A5" s="719" t="s">
        <v>372</v>
      </c>
      <c r="B5" s="720"/>
      <c r="C5" s="580">
        <v>2515</v>
      </c>
      <c r="D5" s="32">
        <v>2597</v>
      </c>
      <c r="E5" s="32">
        <v>2336</v>
      </c>
      <c r="F5" s="32">
        <v>2464</v>
      </c>
      <c r="G5" s="32">
        <v>2407</v>
      </c>
      <c r="H5" s="32">
        <v>2363</v>
      </c>
      <c r="I5" s="32">
        <v>2522</v>
      </c>
      <c r="J5" s="32">
        <v>2321</v>
      </c>
      <c r="K5" s="32">
        <v>2140</v>
      </c>
      <c r="L5" s="32">
        <v>1964</v>
      </c>
      <c r="M5" s="32">
        <v>2344</v>
      </c>
      <c r="N5" s="33">
        <v>759</v>
      </c>
      <c r="O5" s="404">
        <f>SUM(C5:N5)</f>
        <v>26732</v>
      </c>
      <c r="P5" s="581">
        <f>O5/274</f>
        <v>97.56204379562044</v>
      </c>
    </row>
    <row r="6" spans="1:16" x14ac:dyDescent="0.4">
      <c r="A6" s="721" t="s">
        <v>373</v>
      </c>
      <c r="B6" s="582" t="s">
        <v>374</v>
      </c>
      <c r="C6" s="35">
        <v>391</v>
      </c>
      <c r="D6" s="38">
        <v>438</v>
      </c>
      <c r="E6" s="38">
        <v>497</v>
      </c>
      <c r="F6" s="38">
        <v>407</v>
      </c>
      <c r="G6" s="38">
        <v>435</v>
      </c>
      <c r="H6" s="38">
        <v>388</v>
      </c>
      <c r="I6" s="38">
        <v>388</v>
      </c>
      <c r="J6" s="38">
        <v>396</v>
      </c>
      <c r="K6" s="38">
        <v>426</v>
      </c>
      <c r="L6" s="38">
        <v>409</v>
      </c>
      <c r="M6" s="38">
        <v>459</v>
      </c>
      <c r="N6" s="39">
        <v>29</v>
      </c>
      <c r="O6" s="583">
        <f>SUM(C6:N6)</f>
        <v>4663</v>
      </c>
      <c r="P6" s="584">
        <f>O6/274</f>
        <v>17.018248175182482</v>
      </c>
    </row>
    <row r="7" spans="1:16" x14ac:dyDescent="0.4">
      <c r="A7" s="721"/>
      <c r="B7" s="582" t="s">
        <v>186</v>
      </c>
      <c r="C7" s="585">
        <v>17965</v>
      </c>
      <c r="D7" s="36">
        <v>18125</v>
      </c>
      <c r="E7" s="36">
        <v>18774</v>
      </c>
      <c r="F7" s="36">
        <v>18761</v>
      </c>
      <c r="G7" s="36">
        <v>18444</v>
      </c>
      <c r="H7" s="36">
        <v>17076</v>
      </c>
      <c r="I7" s="36">
        <v>18682</v>
      </c>
      <c r="J7" s="36">
        <v>17898</v>
      </c>
      <c r="K7" s="36">
        <v>18154</v>
      </c>
      <c r="L7" s="36">
        <v>18569</v>
      </c>
      <c r="M7" s="36">
        <v>17546</v>
      </c>
      <c r="N7" s="37">
        <v>8559</v>
      </c>
      <c r="O7" s="583">
        <f>SUM(C7:N7)</f>
        <v>208553</v>
      </c>
      <c r="P7" s="584">
        <f>O7/366</f>
        <v>569.81693989071039</v>
      </c>
    </row>
    <row r="8" spans="1:16" ht="18.75" thickBot="1" x14ac:dyDescent="0.45">
      <c r="A8" s="722"/>
      <c r="B8" s="586" t="s">
        <v>231</v>
      </c>
      <c r="C8" s="41">
        <v>60</v>
      </c>
      <c r="D8" s="42">
        <v>104</v>
      </c>
      <c r="E8" s="42">
        <v>71</v>
      </c>
      <c r="F8" s="42">
        <v>69</v>
      </c>
      <c r="G8" s="42">
        <v>101</v>
      </c>
      <c r="H8" s="42">
        <v>75</v>
      </c>
      <c r="I8" s="42">
        <v>88</v>
      </c>
      <c r="J8" s="42">
        <v>72</v>
      </c>
      <c r="K8" s="42">
        <v>73</v>
      </c>
      <c r="L8" s="42">
        <v>120</v>
      </c>
      <c r="M8" s="42">
        <v>97</v>
      </c>
      <c r="N8" s="43">
        <v>45</v>
      </c>
      <c r="O8" s="587">
        <f>SUM(C8:N8)</f>
        <v>975</v>
      </c>
      <c r="P8" s="588">
        <f>O8/366</f>
        <v>2.6639344262295084</v>
      </c>
    </row>
    <row r="9" spans="1:16" ht="18.75" thickBot="1" x14ac:dyDescent="0.45">
      <c r="A9" s="717" t="s">
        <v>69</v>
      </c>
      <c r="B9" s="718"/>
      <c r="C9" s="151">
        <f t="shared" ref="C9:N9" si="0">SUM(C5:C8)</f>
        <v>20931</v>
      </c>
      <c r="D9" s="151">
        <f t="shared" si="0"/>
        <v>21264</v>
      </c>
      <c r="E9" s="151">
        <f t="shared" si="0"/>
        <v>21678</v>
      </c>
      <c r="F9" s="151">
        <f t="shared" si="0"/>
        <v>21701</v>
      </c>
      <c r="G9" s="151">
        <f t="shared" si="0"/>
        <v>21387</v>
      </c>
      <c r="H9" s="151">
        <f t="shared" si="0"/>
        <v>19902</v>
      </c>
      <c r="I9" s="151">
        <f t="shared" si="0"/>
        <v>21680</v>
      </c>
      <c r="J9" s="151">
        <f t="shared" si="0"/>
        <v>20687</v>
      </c>
      <c r="K9" s="151">
        <f t="shared" si="0"/>
        <v>20793</v>
      </c>
      <c r="L9" s="151">
        <f t="shared" si="0"/>
        <v>21062</v>
      </c>
      <c r="M9" s="151">
        <f t="shared" si="0"/>
        <v>20446</v>
      </c>
      <c r="N9" s="151">
        <f t="shared" si="0"/>
        <v>9392</v>
      </c>
      <c r="O9" s="589">
        <f>SUM(C9:N9)</f>
        <v>240923</v>
      </c>
      <c r="P9" s="590" t="s">
        <v>271</v>
      </c>
    </row>
    <row r="10" spans="1:16" x14ac:dyDescent="0.4">
      <c r="A10" s="715"/>
      <c r="B10" s="715"/>
      <c r="C10" s="715"/>
      <c r="D10" s="715"/>
      <c r="E10" s="715"/>
      <c r="F10" s="715"/>
      <c r="G10" s="715"/>
      <c r="H10" s="715"/>
      <c r="I10" s="715"/>
      <c r="J10" s="715"/>
      <c r="K10" s="715"/>
    </row>
    <row r="12" spans="1:16" x14ac:dyDescent="0.4">
      <c r="C12" s="516"/>
      <c r="D12" s="516"/>
      <c r="E12" s="516"/>
      <c r="F12" s="516"/>
      <c r="G12" s="516"/>
      <c r="H12" s="516"/>
      <c r="I12" s="516"/>
      <c r="J12" s="516"/>
      <c r="K12" s="516"/>
      <c r="L12" s="516"/>
      <c r="M12" s="516"/>
      <c r="N12" s="516"/>
      <c r="O12" s="516"/>
    </row>
    <row r="13" spans="1:16" x14ac:dyDescent="0.4"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</row>
    <row r="14" spans="1:16" x14ac:dyDescent="0.4"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</row>
    <row r="15" spans="1:16" x14ac:dyDescent="0.4">
      <c r="C15" s="516"/>
      <c r="D15" s="516"/>
      <c r="E15" s="516"/>
      <c r="F15" s="516"/>
      <c r="G15" s="516"/>
      <c r="H15" s="516"/>
      <c r="I15" s="516"/>
      <c r="J15" s="516"/>
      <c r="K15" s="516"/>
      <c r="L15" s="516"/>
      <c r="M15" s="516"/>
      <c r="N15" s="516"/>
      <c r="O15" s="516"/>
    </row>
    <row r="16" spans="1:16" x14ac:dyDescent="0.4"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</row>
  </sheetData>
  <mergeCells count="7">
    <mergeCell ref="A10:K10"/>
    <mergeCell ref="A1:C1"/>
    <mergeCell ref="A3:P3"/>
    <mergeCell ref="A4:B4"/>
    <mergeCell ref="A5:B5"/>
    <mergeCell ref="A6:A8"/>
    <mergeCell ref="A9:B9"/>
  </mergeCells>
  <phoneticPr fontId="3"/>
  <pageMargins left="0.7" right="0.7" top="0.75" bottom="0.75" header="0.3" footer="0.3"/>
  <pageSetup paperSize="9" scale="76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8" sqref="F8"/>
    </sheetView>
  </sheetViews>
  <sheetFormatPr defaultRowHeight="18.75" x14ac:dyDescent="0.4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E3" sqref="E3"/>
    </sheetView>
  </sheetViews>
  <sheetFormatPr defaultRowHeight="18" x14ac:dyDescent="0.4"/>
  <cols>
    <col min="1" max="1" width="9" style="2"/>
    <col min="2" max="3" width="8.75" style="2" bestFit="1" customWidth="1"/>
    <col min="4" max="4" width="7" style="2" bestFit="1" customWidth="1"/>
    <col min="5" max="16384" width="9" style="2"/>
  </cols>
  <sheetData>
    <row r="1" spans="1:4" ht="24" x14ac:dyDescent="0.4">
      <c r="A1" s="75" t="s">
        <v>63</v>
      </c>
    </row>
    <row r="2" spans="1:4" ht="13.5" customHeight="1" x14ac:dyDescent="0.4">
      <c r="A2" s="75"/>
    </row>
    <row r="3" spans="1:4" ht="18.75" thickBot="1" x14ac:dyDescent="0.45">
      <c r="D3" s="62" t="s">
        <v>58</v>
      </c>
    </row>
    <row r="4" spans="1:4" ht="18.75" thickBot="1" x14ac:dyDescent="0.45">
      <c r="A4" s="76"/>
      <c r="B4" s="77" t="s">
        <v>64</v>
      </c>
      <c r="C4" s="78" t="s">
        <v>65</v>
      </c>
      <c r="D4" s="79" t="s">
        <v>66</v>
      </c>
    </row>
    <row r="5" spans="1:4" x14ac:dyDescent="0.4">
      <c r="A5" s="63" t="s">
        <v>67</v>
      </c>
      <c r="B5" s="64">
        <v>25003</v>
      </c>
      <c r="C5" s="80">
        <v>1280</v>
      </c>
      <c r="D5" s="81">
        <f>SUM(B5:C5)</f>
        <v>26283</v>
      </c>
    </row>
    <row r="6" spans="1:4" ht="18.75" thickBot="1" x14ac:dyDescent="0.45">
      <c r="A6" s="82" t="s">
        <v>68</v>
      </c>
      <c r="B6" s="83">
        <v>3431</v>
      </c>
      <c r="C6" s="84">
        <v>491</v>
      </c>
      <c r="D6" s="85">
        <f>SUM(B6:C6)</f>
        <v>3922</v>
      </c>
    </row>
    <row r="7" spans="1:4" ht="18.75" thickBot="1" x14ac:dyDescent="0.45">
      <c r="A7" s="72" t="s">
        <v>69</v>
      </c>
      <c r="B7" s="70">
        <f>SUM(B5:B6)</f>
        <v>28434</v>
      </c>
      <c r="C7" s="86">
        <f>SUM(C5:C6)</f>
        <v>1771</v>
      </c>
      <c r="D7" s="87">
        <f>SUM(D5:D6)</f>
        <v>30205</v>
      </c>
    </row>
    <row r="24" spans="1:4" x14ac:dyDescent="0.4">
      <c r="A24" s="88"/>
      <c r="B24" s="88"/>
      <c r="C24" s="88"/>
      <c r="D24" s="88"/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3" sqref="E3"/>
    </sheetView>
  </sheetViews>
  <sheetFormatPr defaultRowHeight="18" x14ac:dyDescent="0.4"/>
  <cols>
    <col min="1" max="1" width="13.875" style="2" bestFit="1" customWidth="1"/>
    <col min="2" max="2" width="20.5" style="2" bestFit="1" customWidth="1"/>
    <col min="3" max="3" width="11.125" style="2" customWidth="1"/>
    <col min="4" max="4" width="9.5" style="2" bestFit="1" customWidth="1"/>
    <col min="5" max="16384" width="9" style="2"/>
  </cols>
  <sheetData>
    <row r="1" spans="1:4" ht="24" x14ac:dyDescent="0.4">
      <c r="A1" s="601" t="s">
        <v>85</v>
      </c>
      <c r="B1" s="601"/>
      <c r="C1" s="106"/>
      <c r="D1" s="106"/>
    </row>
    <row r="2" spans="1:4" ht="24.75" thickBot="1" x14ac:dyDescent="0.45">
      <c r="A2" s="105"/>
      <c r="B2" s="105"/>
      <c r="C2" s="105"/>
      <c r="D2" s="104" t="s">
        <v>58</v>
      </c>
    </row>
    <row r="3" spans="1:4" ht="36.75" thickBot="1" x14ac:dyDescent="0.45">
      <c r="A3" s="602"/>
      <c r="B3" s="603"/>
      <c r="C3" s="103" t="s">
        <v>84</v>
      </c>
      <c r="D3" s="103" t="s">
        <v>83</v>
      </c>
    </row>
    <row r="4" spans="1:4" x14ac:dyDescent="0.4">
      <c r="A4" s="604" t="s">
        <v>82</v>
      </c>
      <c r="B4" s="102" t="s">
        <v>81</v>
      </c>
      <c r="C4" s="101">
        <v>0</v>
      </c>
      <c r="D4" s="100">
        <v>729</v>
      </c>
    </row>
    <row r="5" spans="1:4" x14ac:dyDescent="0.4">
      <c r="A5" s="605"/>
      <c r="B5" s="99" t="s">
        <v>80</v>
      </c>
      <c r="C5" s="96">
        <v>32</v>
      </c>
      <c r="D5" s="95">
        <v>3252</v>
      </c>
    </row>
    <row r="6" spans="1:4" s="91" customFormat="1" x14ac:dyDescent="0.4">
      <c r="A6" s="606" t="s">
        <v>79</v>
      </c>
      <c r="B6" s="97" t="s">
        <v>78</v>
      </c>
      <c r="C6" s="96">
        <v>0</v>
      </c>
      <c r="D6" s="98">
        <v>685</v>
      </c>
    </row>
    <row r="7" spans="1:4" s="91" customFormat="1" x14ac:dyDescent="0.4">
      <c r="A7" s="606"/>
      <c r="B7" s="97" t="s">
        <v>77</v>
      </c>
      <c r="C7" s="96">
        <v>17</v>
      </c>
      <c r="D7" s="95">
        <v>14981</v>
      </c>
    </row>
    <row r="8" spans="1:4" s="91" customFormat="1" x14ac:dyDescent="0.4">
      <c r="A8" s="605" t="s">
        <v>76</v>
      </c>
      <c r="B8" s="97" t="s">
        <v>75</v>
      </c>
      <c r="C8" s="96">
        <v>0</v>
      </c>
      <c r="D8" s="98">
        <v>96</v>
      </c>
    </row>
    <row r="9" spans="1:4" s="91" customFormat="1" x14ac:dyDescent="0.4">
      <c r="A9" s="605"/>
      <c r="B9" s="97" t="s">
        <v>74</v>
      </c>
      <c r="C9" s="96">
        <v>134</v>
      </c>
      <c r="D9" s="95">
        <v>4138</v>
      </c>
    </row>
    <row r="10" spans="1:4" s="91" customFormat="1" x14ac:dyDescent="0.4">
      <c r="A10" s="605"/>
      <c r="B10" s="97" t="s">
        <v>73</v>
      </c>
      <c r="C10" s="96">
        <v>6</v>
      </c>
      <c r="D10" s="95">
        <v>1842</v>
      </c>
    </row>
    <row r="11" spans="1:4" s="91" customFormat="1" x14ac:dyDescent="0.4">
      <c r="A11" s="606" t="s">
        <v>72</v>
      </c>
      <c r="B11" s="97" t="s">
        <v>71</v>
      </c>
      <c r="C11" s="96">
        <v>102</v>
      </c>
      <c r="D11" s="95">
        <v>14654</v>
      </c>
    </row>
    <row r="12" spans="1:4" s="91" customFormat="1" ht="18.75" thickBot="1" x14ac:dyDescent="0.45">
      <c r="A12" s="607"/>
      <c r="B12" s="94" t="s">
        <v>70</v>
      </c>
      <c r="C12" s="93">
        <v>0</v>
      </c>
      <c r="D12" s="92">
        <v>53</v>
      </c>
    </row>
    <row r="13" spans="1:4" ht="18.75" thickBot="1" x14ac:dyDescent="0.45">
      <c r="A13" s="599" t="s">
        <v>69</v>
      </c>
      <c r="B13" s="600"/>
      <c r="C13" s="90">
        <f>SUM(C4:C12)</f>
        <v>291</v>
      </c>
      <c r="D13" s="89">
        <f>SUM(D4:D12)</f>
        <v>40430</v>
      </c>
    </row>
  </sheetData>
  <mergeCells count="7">
    <mergeCell ref="A13:B13"/>
    <mergeCell ref="A1:B1"/>
    <mergeCell ref="A3:B3"/>
    <mergeCell ref="A4:A5"/>
    <mergeCell ref="A6:A7"/>
    <mergeCell ref="A8:A10"/>
    <mergeCell ref="A11:A12"/>
  </mergeCells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7" workbookViewId="0">
      <selection activeCell="H2" sqref="H2"/>
    </sheetView>
  </sheetViews>
  <sheetFormatPr defaultRowHeight="18" x14ac:dyDescent="0.4"/>
  <cols>
    <col min="1" max="1" width="9" style="107"/>
    <col min="2" max="2" width="13.875" style="107" bestFit="1" customWidth="1"/>
    <col min="3" max="3" width="9.5" style="107" bestFit="1" customWidth="1"/>
    <col min="4" max="4" width="8.75" style="107" bestFit="1" customWidth="1"/>
    <col min="5" max="5" width="9.5" style="107" bestFit="1" customWidth="1"/>
    <col min="6" max="6" width="10.875" style="107" bestFit="1" customWidth="1"/>
    <col min="7" max="8" width="9" style="107"/>
    <col min="9" max="11" width="9" style="2"/>
    <col min="12" max="12" width="19.125" style="2" customWidth="1"/>
    <col min="13" max="16384" width="9" style="2"/>
  </cols>
  <sheetData>
    <row r="1" spans="1:12" ht="24" x14ac:dyDescent="0.4">
      <c r="A1" s="614" t="s">
        <v>86</v>
      </c>
      <c r="B1" s="614"/>
      <c r="C1" s="614"/>
      <c r="D1" s="614"/>
      <c r="E1" s="614"/>
      <c r="F1" s="614"/>
    </row>
    <row r="2" spans="1:12" ht="18.75" thickBot="1" x14ac:dyDescent="0.45">
      <c r="F2" s="108" t="s">
        <v>87</v>
      </c>
    </row>
    <row r="3" spans="1:12" ht="29.25" customHeight="1" thickBot="1" x14ac:dyDescent="0.45">
      <c r="A3" s="615" t="s">
        <v>88</v>
      </c>
      <c r="B3" s="616"/>
      <c r="C3" s="109" t="s">
        <v>64</v>
      </c>
      <c r="D3" s="110" t="s">
        <v>65</v>
      </c>
      <c r="E3" s="111" t="s">
        <v>66</v>
      </c>
      <c r="F3" s="112" t="s">
        <v>89</v>
      </c>
    </row>
    <row r="4" spans="1:12" x14ac:dyDescent="0.4">
      <c r="A4" s="617" t="s">
        <v>90</v>
      </c>
      <c r="B4" s="113" t="s">
        <v>91</v>
      </c>
      <c r="C4" s="114">
        <v>102478</v>
      </c>
      <c r="D4" s="115">
        <v>12896</v>
      </c>
      <c r="E4" s="116">
        <f>SUM(C4:D4)</f>
        <v>115374</v>
      </c>
      <c r="F4" s="117">
        <f>E4/E14</f>
        <v>6.5509785529181699E-2</v>
      </c>
      <c r="L4" s="118"/>
    </row>
    <row r="5" spans="1:12" x14ac:dyDescent="0.4">
      <c r="A5" s="618"/>
      <c r="B5" s="119" t="s">
        <v>92</v>
      </c>
      <c r="C5" s="120">
        <v>72870</v>
      </c>
      <c r="D5" s="121">
        <v>7906</v>
      </c>
      <c r="E5" s="122">
        <f>SUM(C5:D5)</f>
        <v>80776</v>
      </c>
      <c r="F5" s="123">
        <f>E5/E14</f>
        <v>4.586491268314509E-2</v>
      </c>
    </row>
    <row r="6" spans="1:12" ht="18.75" x14ac:dyDescent="0.4">
      <c r="A6" s="618"/>
      <c r="B6" s="119" t="s">
        <v>93</v>
      </c>
      <c r="C6" s="120">
        <v>148377</v>
      </c>
      <c r="D6" s="121">
        <v>13633</v>
      </c>
      <c r="E6" s="122">
        <f t="shared" ref="E6:E12" si="0">SUM(C6:D6)</f>
        <v>162010</v>
      </c>
      <c r="F6" s="123">
        <f>E6/E14</f>
        <v>9.19898794666279E-2</v>
      </c>
      <c r="I6" s="124"/>
      <c r="J6" s="124"/>
    </row>
    <row r="7" spans="1:12" ht="18.75" x14ac:dyDescent="0.4">
      <c r="A7" s="618"/>
      <c r="B7" s="119" t="s">
        <v>94</v>
      </c>
      <c r="C7" s="120">
        <v>492872</v>
      </c>
      <c r="D7" s="121">
        <v>50434</v>
      </c>
      <c r="E7" s="122">
        <f t="shared" si="0"/>
        <v>543306</v>
      </c>
      <c r="F7" s="123">
        <f>E7/E14</f>
        <v>0.30849116383862563</v>
      </c>
      <c r="I7" s="124"/>
      <c r="J7" s="124"/>
    </row>
    <row r="8" spans="1:12" ht="18.75" x14ac:dyDescent="0.4">
      <c r="A8" s="618"/>
      <c r="B8" s="119" t="s">
        <v>95</v>
      </c>
      <c r="C8" s="120">
        <v>117452</v>
      </c>
      <c r="D8" s="121">
        <v>25310</v>
      </c>
      <c r="E8" s="122">
        <f t="shared" si="0"/>
        <v>142762</v>
      </c>
      <c r="F8" s="123">
        <f>E8/E14</f>
        <v>8.1060793607892923E-2</v>
      </c>
      <c r="I8" s="124"/>
      <c r="J8" s="124"/>
    </row>
    <row r="9" spans="1:12" ht="18.75" x14ac:dyDescent="0.4">
      <c r="A9" s="618"/>
      <c r="B9" s="119" t="s">
        <v>96</v>
      </c>
      <c r="C9" s="120">
        <v>157072</v>
      </c>
      <c r="D9" s="121">
        <v>19122</v>
      </c>
      <c r="E9" s="122">
        <f>SUM(C9:D9)</f>
        <v>176194</v>
      </c>
      <c r="F9" s="123">
        <f>E9/E14</f>
        <v>0.10004360732512213</v>
      </c>
      <c r="I9" s="124"/>
      <c r="J9" s="124"/>
    </row>
    <row r="10" spans="1:12" ht="18.75" x14ac:dyDescent="0.4">
      <c r="A10" s="618"/>
      <c r="B10" s="119" t="s">
        <v>97</v>
      </c>
      <c r="C10" s="120">
        <v>88879</v>
      </c>
      <c r="D10" s="121">
        <v>7221</v>
      </c>
      <c r="E10" s="122">
        <f t="shared" si="0"/>
        <v>96100</v>
      </c>
      <c r="F10" s="123">
        <f>E10/E14</f>
        <v>5.4565936773921006E-2</v>
      </c>
      <c r="I10" s="124"/>
      <c r="J10" s="124"/>
    </row>
    <row r="11" spans="1:12" ht="18.75" x14ac:dyDescent="0.4">
      <c r="A11" s="618"/>
      <c r="B11" s="119" t="s">
        <v>98</v>
      </c>
      <c r="C11" s="120">
        <v>125461</v>
      </c>
      <c r="D11" s="121">
        <v>7083</v>
      </c>
      <c r="E11" s="122">
        <f t="shared" si="0"/>
        <v>132544</v>
      </c>
      <c r="F11" s="123">
        <f>E11/E14</f>
        <v>7.5258975273283929E-2</v>
      </c>
      <c r="I11" s="124"/>
      <c r="J11" s="124"/>
    </row>
    <row r="12" spans="1:12" ht="18.75" x14ac:dyDescent="0.4">
      <c r="A12" s="618"/>
      <c r="B12" s="119" t="s">
        <v>99</v>
      </c>
      <c r="C12" s="120">
        <v>26982</v>
      </c>
      <c r="D12" s="121">
        <v>4426</v>
      </c>
      <c r="E12" s="122">
        <f t="shared" si="0"/>
        <v>31408</v>
      </c>
      <c r="F12" s="123">
        <f>E12/E14</f>
        <v>1.7833579003072954E-2</v>
      </c>
      <c r="I12" s="124"/>
      <c r="J12" s="124"/>
    </row>
    <row r="13" spans="1:12" ht="18.75" x14ac:dyDescent="0.4">
      <c r="A13" s="618"/>
      <c r="B13" s="119" t="s">
        <v>100</v>
      </c>
      <c r="C13" s="120">
        <v>258776</v>
      </c>
      <c r="D13" s="121">
        <v>21922</v>
      </c>
      <c r="E13" s="122">
        <f>SUM(C13:D13)</f>
        <v>280698</v>
      </c>
      <c r="F13" s="123">
        <f>E13/E14</f>
        <v>0.15938136649912671</v>
      </c>
      <c r="I13" s="124"/>
      <c r="J13" s="124"/>
    </row>
    <row r="14" spans="1:12" ht="18.75" x14ac:dyDescent="0.4">
      <c r="A14" s="618"/>
      <c r="B14" s="119" t="s">
        <v>101</v>
      </c>
      <c r="C14" s="120">
        <f>SUM(C4:C13)</f>
        <v>1591219</v>
      </c>
      <c r="D14" s="121">
        <f>SUM(D4:D13)</f>
        <v>169953</v>
      </c>
      <c r="E14" s="122">
        <f>SUM(C14:D14)</f>
        <v>1761172</v>
      </c>
      <c r="F14" s="123">
        <v>1</v>
      </c>
      <c r="G14" s="125"/>
      <c r="I14" s="126"/>
      <c r="J14" s="124"/>
    </row>
    <row r="15" spans="1:12" ht="19.5" thickBot="1" x14ac:dyDescent="0.45">
      <c r="A15" s="618"/>
      <c r="B15" s="127" t="s">
        <v>102</v>
      </c>
      <c r="C15" s="128">
        <f>C16-C14</f>
        <v>69647</v>
      </c>
      <c r="D15" s="129">
        <f>D16-D14</f>
        <v>36915</v>
      </c>
      <c r="E15" s="130">
        <f>C15+D15</f>
        <v>106562</v>
      </c>
      <c r="F15" s="131"/>
      <c r="I15" s="124"/>
      <c r="J15" s="124"/>
    </row>
    <row r="16" spans="1:12" ht="18.75" thickBot="1" x14ac:dyDescent="0.45">
      <c r="A16" s="619"/>
      <c r="B16" s="132" t="s">
        <v>103</v>
      </c>
      <c r="C16" s="133">
        <v>1660866</v>
      </c>
      <c r="D16" s="134">
        <v>206868</v>
      </c>
      <c r="E16" s="135">
        <v>1867734</v>
      </c>
      <c r="F16" s="136"/>
    </row>
    <row r="17" spans="1:6" x14ac:dyDescent="0.4">
      <c r="A17" s="617" t="s">
        <v>104</v>
      </c>
      <c r="B17" s="137" t="s">
        <v>105</v>
      </c>
      <c r="C17" s="114">
        <f>C20-C19-C18</f>
        <v>100576</v>
      </c>
      <c r="D17" s="115">
        <v>4266</v>
      </c>
      <c r="E17" s="116">
        <f>SUM(C17:D17)</f>
        <v>104842</v>
      </c>
      <c r="F17" s="117">
        <f>E17/E20</f>
        <v>0.59357183701430682</v>
      </c>
    </row>
    <row r="18" spans="1:6" x14ac:dyDescent="0.4">
      <c r="A18" s="618"/>
      <c r="B18" s="138" t="s">
        <v>106</v>
      </c>
      <c r="C18" s="120">
        <v>57686</v>
      </c>
      <c r="D18" s="121">
        <v>12698</v>
      </c>
      <c r="E18" s="122">
        <f>SUM(C18:D18)</f>
        <v>70384</v>
      </c>
      <c r="F18" s="123">
        <f>E18/E20</f>
        <v>0.39848496000090583</v>
      </c>
    </row>
    <row r="19" spans="1:6" ht="18.75" thickBot="1" x14ac:dyDescent="0.45">
      <c r="A19" s="618"/>
      <c r="B19" s="139" t="s">
        <v>107</v>
      </c>
      <c r="C19" s="128">
        <v>1403</v>
      </c>
      <c r="D19" s="140">
        <v>0</v>
      </c>
      <c r="E19" s="130">
        <f>SUM(C19:D19)</f>
        <v>1403</v>
      </c>
      <c r="F19" s="123">
        <f>E19/E20</f>
        <v>7.9432029847873228E-3</v>
      </c>
    </row>
    <row r="20" spans="1:6" ht="18.75" thickBot="1" x14ac:dyDescent="0.45">
      <c r="A20" s="619"/>
      <c r="B20" s="132" t="s">
        <v>108</v>
      </c>
      <c r="C20" s="133">
        <v>159665</v>
      </c>
      <c r="D20" s="134">
        <v>16964</v>
      </c>
      <c r="E20" s="135">
        <v>176629</v>
      </c>
      <c r="F20" s="136">
        <v>1</v>
      </c>
    </row>
    <row r="21" spans="1:6" ht="18.75" thickBot="1" x14ac:dyDescent="0.45">
      <c r="A21" s="608" t="s">
        <v>109</v>
      </c>
      <c r="B21" s="609"/>
      <c r="C21" s="133">
        <f>C20+C16</f>
        <v>1820531</v>
      </c>
      <c r="D21" s="134">
        <f>D20+D16</f>
        <v>223832</v>
      </c>
      <c r="E21" s="135">
        <v>2044363</v>
      </c>
      <c r="F21" s="141"/>
    </row>
    <row r="22" spans="1:6" ht="18.75" thickBot="1" x14ac:dyDescent="0.45">
      <c r="A22" s="608" t="s">
        <v>110</v>
      </c>
      <c r="B22" s="609"/>
      <c r="C22" s="620" t="s">
        <v>111</v>
      </c>
      <c r="D22" s="621"/>
      <c r="E22" s="622"/>
      <c r="F22" s="136"/>
    </row>
    <row r="23" spans="1:6" ht="18.75" thickBot="1" x14ac:dyDescent="0.45">
      <c r="A23" s="608" t="s">
        <v>69</v>
      </c>
      <c r="B23" s="609"/>
      <c r="C23" s="610">
        <v>2045063</v>
      </c>
      <c r="D23" s="611"/>
      <c r="E23" s="612"/>
      <c r="F23" s="136"/>
    </row>
    <row r="24" spans="1:6" x14ac:dyDescent="0.4">
      <c r="A24" s="613"/>
      <c r="B24" s="613"/>
      <c r="C24" s="613"/>
      <c r="D24" s="613"/>
      <c r="E24" s="613"/>
      <c r="F24" s="613"/>
    </row>
    <row r="27" spans="1:6" ht="14.25" customHeight="1" x14ac:dyDescent="0.4"/>
    <row r="31" spans="1:6" ht="14.25" customHeight="1" x14ac:dyDescent="0.4"/>
    <row r="32" spans="1:6" ht="14.25" customHeight="1" x14ac:dyDescent="0.4"/>
    <row r="33" ht="14.25" customHeight="1" x14ac:dyDescent="0.4"/>
    <row r="34" ht="14.25" customHeight="1" x14ac:dyDescent="0.4"/>
    <row r="35" ht="14.25" customHeight="1" x14ac:dyDescent="0.4"/>
    <row r="42" ht="14.25" customHeight="1" x14ac:dyDescent="0.4"/>
    <row r="45" ht="14.25" customHeight="1" x14ac:dyDescent="0.4"/>
    <row r="48" ht="13.5" customHeight="1" x14ac:dyDescent="0.4"/>
  </sheetData>
  <mergeCells count="10">
    <mergeCell ref="A23:B23"/>
    <mergeCell ref="C23:E23"/>
    <mergeCell ref="A24:F24"/>
    <mergeCell ref="A1:F1"/>
    <mergeCell ref="A3:B3"/>
    <mergeCell ref="A4:A16"/>
    <mergeCell ref="A17:A20"/>
    <mergeCell ref="A21:B21"/>
    <mergeCell ref="A22:B22"/>
    <mergeCell ref="C22:E22"/>
  </mergeCells>
  <phoneticPr fontId="3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workbookViewId="0">
      <selection activeCell="F1" sqref="F1"/>
    </sheetView>
  </sheetViews>
  <sheetFormatPr defaultRowHeight="18" x14ac:dyDescent="0.4"/>
  <cols>
    <col min="1" max="1" width="13.875" style="2" bestFit="1" customWidth="1"/>
    <col min="2" max="2" width="7.125" style="2" bestFit="1" customWidth="1"/>
    <col min="3" max="6" width="7.5" style="2" bestFit="1" customWidth="1"/>
    <col min="7" max="7" width="7.125" style="2" bestFit="1" customWidth="1"/>
    <col min="8" max="8" width="7.5" style="2" bestFit="1" customWidth="1"/>
    <col min="9" max="9" width="6.875" style="2" customWidth="1"/>
    <col min="10" max="10" width="6.625" style="2" bestFit="1" customWidth="1"/>
    <col min="11" max="11" width="7.5" style="2" bestFit="1" customWidth="1"/>
    <col min="12" max="12" width="7.875" style="2" customWidth="1"/>
    <col min="13" max="13" width="7.625" style="2" bestFit="1" customWidth="1"/>
    <col min="14" max="14" width="8.625" style="2" bestFit="1" customWidth="1"/>
    <col min="15" max="15" width="7.5" style="2" bestFit="1" customWidth="1"/>
    <col min="16" max="16384" width="9" style="2"/>
  </cols>
  <sheetData>
    <row r="1" spans="1:16" ht="24" x14ac:dyDescent="0.4">
      <c r="A1" s="623" t="s">
        <v>112</v>
      </c>
      <c r="B1" s="623"/>
      <c r="C1" s="623"/>
      <c r="D1" s="623"/>
      <c r="E1" s="623"/>
    </row>
    <row r="2" spans="1:16" ht="24.75" thickBot="1" x14ac:dyDescent="0.45">
      <c r="A2" s="142"/>
    </row>
    <row r="3" spans="1:16" ht="18.75" thickBot="1" x14ac:dyDescent="0.45">
      <c r="A3" s="4"/>
      <c r="B3" s="5" t="s">
        <v>113</v>
      </c>
      <c r="C3" s="5" t="s">
        <v>114</v>
      </c>
      <c r="D3" s="5" t="s">
        <v>115</v>
      </c>
      <c r="E3" s="5" t="s">
        <v>116</v>
      </c>
      <c r="F3" s="5" t="s">
        <v>117</v>
      </c>
      <c r="G3" s="5" t="s">
        <v>118</v>
      </c>
      <c r="H3" s="5" t="s">
        <v>119</v>
      </c>
      <c r="I3" s="5" t="s">
        <v>120</v>
      </c>
      <c r="J3" s="5" t="s">
        <v>121</v>
      </c>
      <c r="K3" s="5" t="s">
        <v>122</v>
      </c>
      <c r="L3" s="5" t="s">
        <v>123</v>
      </c>
      <c r="M3" s="5" t="s">
        <v>124</v>
      </c>
      <c r="N3" s="5" t="s">
        <v>125</v>
      </c>
      <c r="O3" s="143"/>
      <c r="P3" s="144"/>
    </row>
    <row r="4" spans="1:16" ht="18.75" thickBot="1" x14ac:dyDescent="0.45">
      <c r="A4" s="145" t="s">
        <v>126</v>
      </c>
      <c r="B4" s="14">
        <v>9384</v>
      </c>
      <c r="C4" s="14">
        <v>8924</v>
      </c>
      <c r="D4" s="14">
        <v>9846</v>
      </c>
      <c r="E4" s="14">
        <v>9415</v>
      </c>
      <c r="F4" s="14">
        <v>9431</v>
      </c>
      <c r="G4" s="14">
        <v>8864</v>
      </c>
      <c r="H4" s="14">
        <v>9736</v>
      </c>
      <c r="I4" s="14">
        <v>9327</v>
      </c>
      <c r="J4" s="14">
        <v>9283</v>
      </c>
      <c r="K4" s="14">
        <v>9866</v>
      </c>
      <c r="L4" s="14">
        <v>9414</v>
      </c>
      <c r="M4" s="14">
        <v>3812</v>
      </c>
      <c r="N4" s="14">
        <v>107302</v>
      </c>
      <c r="O4" s="146"/>
      <c r="P4" s="147"/>
    </row>
    <row r="5" spans="1:16" ht="18.75" thickBot="1" x14ac:dyDescent="0.45">
      <c r="A5" s="145" t="s">
        <v>127</v>
      </c>
      <c r="B5" s="14">
        <v>10422</v>
      </c>
      <c r="C5" s="14">
        <v>10525</v>
      </c>
      <c r="D5" s="14">
        <v>10708</v>
      </c>
      <c r="E5" s="14">
        <v>10882</v>
      </c>
      <c r="F5" s="14">
        <v>10709</v>
      </c>
      <c r="G5" s="14">
        <v>9751</v>
      </c>
      <c r="H5" s="14">
        <v>10416</v>
      </c>
      <c r="I5" s="14">
        <v>10592</v>
      </c>
      <c r="J5" s="14">
        <v>9968</v>
      </c>
      <c r="K5" s="14">
        <v>11184</v>
      </c>
      <c r="L5" s="14">
        <v>10424</v>
      </c>
      <c r="M5" s="14">
        <v>3134</v>
      </c>
      <c r="N5" s="14">
        <v>118715</v>
      </c>
      <c r="O5" s="148"/>
      <c r="P5" s="149"/>
    </row>
    <row r="6" spans="1:16" x14ac:dyDescent="0.4">
      <c r="O6" s="144"/>
    </row>
  </sheetData>
  <mergeCells count="1">
    <mergeCell ref="A1:E1"/>
  </mergeCells>
  <phoneticPr fontId="3"/>
  <pageMargins left="0.7" right="0.7" top="0.75" bottom="0.75" header="0.3" footer="0.3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opLeftCell="A13" workbookViewId="0">
      <selection activeCell="P1" sqref="P1"/>
    </sheetView>
  </sheetViews>
  <sheetFormatPr defaultRowHeight="18" x14ac:dyDescent="0.4"/>
  <cols>
    <col min="1" max="1" width="20.5" style="2" bestFit="1" customWidth="1"/>
    <col min="2" max="13" width="6.625" style="2" bestFit="1" customWidth="1"/>
    <col min="14" max="14" width="7.625" style="2" bestFit="1" customWidth="1"/>
    <col min="15" max="15" width="12.125" style="2" bestFit="1" customWidth="1"/>
    <col min="16" max="16384" width="9" style="2"/>
  </cols>
  <sheetData>
    <row r="1" spans="1:16" ht="24" x14ac:dyDescent="0.4">
      <c r="A1" s="624" t="s">
        <v>128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</row>
    <row r="2" spans="1:16" ht="18.75" thickBot="1" x14ac:dyDescent="0.45"/>
    <row r="3" spans="1:16" ht="18.75" thickBot="1" x14ac:dyDescent="0.45">
      <c r="A3" s="4"/>
      <c r="B3" s="27" t="s">
        <v>113</v>
      </c>
      <c r="C3" s="28" t="s">
        <v>114</v>
      </c>
      <c r="D3" s="28" t="s">
        <v>115</v>
      </c>
      <c r="E3" s="28" t="s">
        <v>116</v>
      </c>
      <c r="F3" s="28" t="s">
        <v>117</v>
      </c>
      <c r="G3" s="28" t="s">
        <v>118</v>
      </c>
      <c r="H3" s="28" t="s">
        <v>119</v>
      </c>
      <c r="I3" s="28" t="s">
        <v>120</v>
      </c>
      <c r="J3" s="28" t="s">
        <v>121</v>
      </c>
      <c r="K3" s="28" t="s">
        <v>122</v>
      </c>
      <c r="L3" s="28" t="s">
        <v>123</v>
      </c>
      <c r="M3" s="29" t="s">
        <v>124</v>
      </c>
      <c r="N3" s="5" t="s">
        <v>12</v>
      </c>
      <c r="O3" s="143"/>
      <c r="P3" s="144"/>
    </row>
    <row r="4" spans="1:16" ht="18.75" thickBot="1" x14ac:dyDescent="0.45">
      <c r="A4" s="150" t="s">
        <v>129</v>
      </c>
      <c r="B4" s="151">
        <v>5055</v>
      </c>
      <c r="C4" s="46">
        <v>5061</v>
      </c>
      <c r="D4" s="46">
        <v>4002</v>
      </c>
      <c r="E4" s="46">
        <v>6259</v>
      </c>
      <c r="F4" s="46">
        <v>4820</v>
      </c>
      <c r="G4" s="46">
        <v>4400</v>
      </c>
      <c r="H4" s="46">
        <v>5855</v>
      </c>
      <c r="I4" s="46">
        <v>4657</v>
      </c>
      <c r="J4" s="46">
        <v>4193</v>
      </c>
      <c r="K4" s="46">
        <v>5131</v>
      </c>
      <c r="L4" s="46">
        <v>4859</v>
      </c>
      <c r="M4" s="47">
        <v>2599</v>
      </c>
      <c r="N4" s="152">
        <v>56891</v>
      </c>
      <c r="O4" s="153"/>
      <c r="P4" s="144"/>
    </row>
    <row r="5" spans="1:16" ht="18.75" thickBot="1" x14ac:dyDescent="0.45">
      <c r="A5" s="150" t="s">
        <v>130</v>
      </c>
      <c r="B5" s="45">
        <v>41</v>
      </c>
      <c r="C5" s="154">
        <v>50</v>
      </c>
      <c r="D5" s="154">
        <v>63</v>
      </c>
      <c r="E5" s="154">
        <v>54</v>
      </c>
      <c r="F5" s="154">
        <v>56</v>
      </c>
      <c r="G5" s="154">
        <v>78</v>
      </c>
      <c r="H5" s="154">
        <v>99</v>
      </c>
      <c r="I5" s="154">
        <v>27</v>
      </c>
      <c r="J5" s="154">
        <v>71</v>
      </c>
      <c r="K5" s="154">
        <v>56</v>
      </c>
      <c r="L5" s="154">
        <v>78</v>
      </c>
      <c r="M5" s="155">
        <v>29</v>
      </c>
      <c r="N5" s="152">
        <v>702</v>
      </c>
      <c r="O5" s="153"/>
      <c r="P5" s="144"/>
    </row>
    <row r="6" spans="1:16" ht="18.75" thickBot="1" x14ac:dyDescent="0.45">
      <c r="A6" s="150" t="s">
        <v>131</v>
      </c>
      <c r="B6" s="45">
        <v>83</v>
      </c>
      <c r="C6" s="46">
        <v>773</v>
      </c>
      <c r="D6" s="154">
        <v>53</v>
      </c>
      <c r="E6" s="154">
        <v>76</v>
      </c>
      <c r="F6" s="154">
        <v>65</v>
      </c>
      <c r="G6" s="154">
        <v>69</v>
      </c>
      <c r="H6" s="154">
        <v>63</v>
      </c>
      <c r="I6" s="154">
        <v>175</v>
      </c>
      <c r="J6" s="154">
        <v>108</v>
      </c>
      <c r="K6" s="154">
        <v>81</v>
      </c>
      <c r="L6" s="154">
        <v>87</v>
      </c>
      <c r="M6" s="155">
        <v>39</v>
      </c>
      <c r="N6" s="152">
        <v>1672</v>
      </c>
      <c r="O6" s="153"/>
      <c r="P6" s="144"/>
    </row>
    <row r="7" spans="1:16" ht="18.75" thickBot="1" x14ac:dyDescent="0.45">
      <c r="A7" s="150" t="s">
        <v>132</v>
      </c>
      <c r="B7" s="45">
        <v>111</v>
      </c>
      <c r="C7" s="154">
        <v>136</v>
      </c>
      <c r="D7" s="154">
        <v>124</v>
      </c>
      <c r="E7" s="154">
        <v>123</v>
      </c>
      <c r="F7" s="154">
        <v>114</v>
      </c>
      <c r="G7" s="154">
        <v>100</v>
      </c>
      <c r="H7" s="154">
        <v>138</v>
      </c>
      <c r="I7" s="154">
        <v>130</v>
      </c>
      <c r="J7" s="154">
        <v>84</v>
      </c>
      <c r="K7" s="154">
        <v>184</v>
      </c>
      <c r="L7" s="154">
        <v>127</v>
      </c>
      <c r="M7" s="155">
        <v>74</v>
      </c>
      <c r="N7" s="152">
        <v>1445</v>
      </c>
      <c r="O7" s="156"/>
      <c r="P7" s="144"/>
    </row>
    <row r="8" spans="1:16" ht="19.5" thickBot="1" x14ac:dyDescent="0.45">
      <c r="A8" s="157" t="s">
        <v>48</v>
      </c>
      <c r="B8" s="158">
        <v>5290</v>
      </c>
      <c r="C8" s="158">
        <v>6020</v>
      </c>
      <c r="D8" s="158">
        <v>4242</v>
      </c>
      <c r="E8" s="158">
        <v>6512</v>
      </c>
      <c r="F8" s="158">
        <v>5055</v>
      </c>
      <c r="G8" s="158">
        <v>4647</v>
      </c>
      <c r="H8" s="158">
        <v>6155</v>
      </c>
      <c r="I8" s="158">
        <v>4989</v>
      </c>
      <c r="J8" s="158">
        <v>4456</v>
      </c>
      <c r="K8" s="158">
        <v>5452</v>
      </c>
      <c r="L8" s="158">
        <v>5151</v>
      </c>
      <c r="M8" s="158">
        <v>2741</v>
      </c>
      <c r="N8" s="158">
        <v>60710</v>
      </c>
      <c r="O8" s="159"/>
      <c r="P8" s="144"/>
    </row>
    <row r="9" spans="1:16" x14ac:dyDescent="0.4">
      <c r="A9" s="160"/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0"/>
      <c r="M9" s="160"/>
      <c r="N9" s="160"/>
      <c r="O9" s="160"/>
    </row>
    <row r="10" spans="1:16" x14ac:dyDescent="0.4"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</row>
  </sheetData>
  <mergeCells count="1">
    <mergeCell ref="A1:O1"/>
  </mergeCells>
  <phoneticPr fontId="3"/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42</vt:i4>
      </vt:variant>
    </vt:vector>
  </HeadingPairs>
  <TitlesOfParts>
    <vt:vector size="42" baseType="lpstr">
      <vt:lpstr>(p.3)当初予算</vt:lpstr>
      <vt:lpstr>(p.4)建物面積・床面積内訳</vt:lpstr>
      <vt:lpstr>(p.6)閲覧室等の状況 </vt:lpstr>
      <vt:lpstr>(p.8))購入・寄贈の割合 </vt:lpstr>
      <vt:lpstr>(p.8)図書受入統計 </vt:lpstr>
      <vt:lpstr>(p.8)音響・映像資料所蔵受入統計</vt:lpstr>
      <vt:lpstr>(p.8)図書所蔵統計 </vt:lpstr>
      <vt:lpstr>(p.13)シャトル便による搬送（冊数） </vt:lpstr>
      <vt:lpstr>(p.13)協力貸出(冊数) </vt:lpstr>
      <vt:lpstr>(p.13)自治体別貸出冊数</vt:lpstr>
      <vt:lpstr>(p.13)協力レファレンス（件数）</vt:lpstr>
      <vt:lpstr>(p.13)他館からの資料借受（冊数）</vt:lpstr>
      <vt:lpstr>(p.13)貸出セット  </vt:lpstr>
      <vt:lpstr>(p.14)NDL視覚障害者等D送信  </vt:lpstr>
      <vt:lpstr>(p.14)身体障がい者向け郵送貸出  </vt:lpstr>
      <vt:lpstr>(p.14)対面朗読サービス  </vt:lpstr>
      <vt:lpstr>(p.14)障がい者支援室利用者支援パソコンの利用</vt:lpstr>
      <vt:lpstr>(p.14)録音図書等の貸出  </vt:lpstr>
      <vt:lpstr>(p.15)こども資料室見学・調べ学習などの参加人数 </vt:lpstr>
      <vt:lpstr>(p.15)こども資料室入室者数 </vt:lpstr>
      <vt:lpstr>(p.16)国際児童文学館　Web-OPAC検索回数 </vt:lpstr>
      <vt:lpstr>(p.16)国際児童文学館資料書庫出納冊数 </vt:lpstr>
      <vt:lpstr>(p.16)国際児童文学館入館者数 </vt:lpstr>
      <vt:lpstr>(p.17)国際児童文学館　受入統計</vt:lpstr>
      <vt:lpstr>(p.17)国際児童文学館受入点数における購入・寄贈の </vt:lpstr>
      <vt:lpstr>(p.29)見学視察 </vt:lpstr>
      <vt:lpstr>(p.29)地下書庫見学ツアー </vt:lpstr>
      <vt:lpstr>(p.30)政策立案支援サービス</vt:lpstr>
      <vt:lpstr>(p.30)開館日数・入館者</vt:lpstr>
      <vt:lpstr>(p.30)個人貸出・書庫出納冊数</vt:lpstr>
      <vt:lpstr>(p.30)団体貸出  </vt:lpstr>
      <vt:lpstr>(p.30)複写 </vt:lpstr>
      <vt:lpstr>(p.30)有効登録者の内訳</vt:lpstr>
      <vt:lpstr>(p.30)利用者登録</vt:lpstr>
      <vt:lpstr>(p.31)「利用者のページ」アクセス数 </vt:lpstr>
      <vt:lpstr>(p.31)データベース利用件数 </vt:lpstr>
      <vt:lpstr>(p.31)ホームページアクセス状況 </vt:lpstr>
      <vt:lpstr>(p.31)ホール・会議室の利用</vt:lpstr>
      <vt:lpstr>(p.31)個人レファレンス件数 </vt:lpstr>
      <vt:lpstr>(p.31)無線LAN利用  </vt:lpstr>
      <vt:lpstr>(p.31)予約件数  </vt:lpstr>
      <vt:lpstr>Sheet1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2020-08-07T04:56:10Z</dcterms:created>
  <dcterms:modified xsi:type="dcterms:W3CDTF">2020-08-08T00:45:09Z</dcterms:modified>
</cp:coreProperties>
</file>