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G0000SV1NS701\d10282$\doc\総務企画課\02_企画_03_要覧\2026\06_HP更新\エクセル版\"/>
    </mc:Choice>
  </mc:AlternateContent>
  <xr:revisionPtr revIDLastSave="0" documentId="13_ncr:1_{149ABDC3-8FDF-4C57-AE0A-55C65DFF0D63}" xr6:coauthVersionLast="47" xr6:coauthVersionMax="47" xr10:uidLastSave="{00000000-0000-0000-0000-000000000000}"/>
  <bookViews>
    <workbookView xWindow="-108" yWindow="-108" windowWidth="23256" windowHeight="13896" tabRatio="930" xr2:uid="{00000000-000D-0000-FFFF-FFFF00000000}"/>
  </bookViews>
  <sheets>
    <sheet name="(p.3)当初予算" sheetId="1" r:id="rId1"/>
    <sheet name="(p.4)建物面積・床面積内訳" sheetId="2" r:id="rId2"/>
    <sheet name="(p.6)閲覧室等の状況 " sheetId="3" r:id="rId3"/>
    <sheet name="(p.7)図書所蔵統計 " sheetId="56" r:id="rId4"/>
    <sheet name="(p.7)図書受入統計 " sheetId="57" r:id="rId5"/>
    <sheet name="(p.7)購入・寄贈の割合 " sheetId="58" r:id="rId6"/>
    <sheet name="(p.7)音響・映像資料所蔵受入統計 " sheetId="59" r:id="rId7"/>
    <sheet name="(p.12)協力貸出(冊数) " sheetId="52" r:id="rId8"/>
    <sheet name="(p.12)貸出セット  " sheetId="53" r:id="rId9"/>
    <sheet name="(p.12)他館からの資料借受（冊数）" sheetId="60" r:id="rId10"/>
    <sheet name="(p.12)シャトル便による搬送（冊数） " sheetId="10" r:id="rId11"/>
    <sheet name="(p.12)他館からのレファレンス（件数）" sheetId="61" r:id="rId12"/>
    <sheet name="(p.12)遠隔地返却" sheetId="54" r:id="rId13"/>
    <sheet name="(p.12)自治体別貸出冊数" sheetId="13" r:id="rId14"/>
    <sheet name="(p.13)対面朗読サービス " sheetId="74" r:id="rId15"/>
    <sheet name="(p.13)身体障がい者向け郵送貸出 " sheetId="75" r:id="rId16"/>
    <sheet name="(p.13)録音図書等の貸出 " sheetId="76" r:id="rId17"/>
    <sheet name="(p.13)NDL視覚障害者等D送信 " sheetId="77" r:id="rId18"/>
    <sheet name="(p.13)障がい者支援室利用者支援パソコンの利用 " sheetId="79" r:id="rId19"/>
    <sheet name="(p.14)こども資料室入室者数 " sheetId="78" r:id="rId20"/>
    <sheet name="(p.14)こども資料室見学・調べ学習などの参加人数 " sheetId="20" r:id="rId21"/>
    <sheet name="(p.15)国際児童文学館　入館者数 " sheetId="81" r:id="rId22"/>
    <sheet name="(p.15)国際児童文学館　書庫出納冊数 " sheetId="82" r:id="rId23"/>
    <sheet name="(p.15)国際児童文学館　Web-OPAC検索回数 " sheetId="83" r:id="rId24"/>
    <sheet name="(p.16)国際児童文学館　受入統計 " sheetId="84" r:id="rId25"/>
    <sheet name="(p.16)国際児童文学館受入点数における購入・寄贈の" sheetId="85" r:id="rId26"/>
    <sheet name="(p.25)見学視察 " sheetId="86" r:id="rId27"/>
    <sheet name="(p.26)地下書庫見学ツアー " sheetId="26" r:id="rId28"/>
    <sheet name="(p.26)開館日数・入館者 " sheetId="67" r:id="rId29"/>
    <sheet name="(p.26)利用者登録" sheetId="68" r:id="rId30"/>
    <sheet name="(p.26)有効登録者の内訳 " sheetId="69" r:id="rId31"/>
    <sheet name="(p.26)個人貸出・書庫出納冊数 " sheetId="70" r:id="rId32"/>
    <sheet name="(p.26)団体貸出  " sheetId="42" r:id="rId33"/>
    <sheet name="(p.27)複写 " sheetId="62" r:id="rId34"/>
    <sheet name="(p.27)政策立案支援サービス" sheetId="34" r:id="rId35"/>
    <sheet name="(p.27)個人レファレンス件数 " sheetId="63" r:id="rId36"/>
    <sheet name="(p.27)予約件数 " sheetId="64" r:id="rId37"/>
    <sheet name="(p.27)ホームページアクセス状況" sheetId="71" r:id="rId38"/>
    <sheet name="(p.27)「利用者のページ」アクセス数 " sheetId="72" r:id="rId39"/>
    <sheet name="(p.27)データベース利用件数 " sheetId="65" r:id="rId40"/>
    <sheet name="(p.27)無線LAN利用 " sheetId="66" r:id="rId41"/>
    <sheet name="(p.28)ホール・会議室の利用" sheetId="87" r:id="rId42"/>
  </sheets>
  <definedNames>
    <definedName name="_xlnm.Print_Area" localSheetId="10">'(p.12)シャトル便による搬送（冊数） '!$A$1:$N$5</definedName>
    <definedName name="_xlnm.Print_Area" localSheetId="12">'(p.12)遠隔地返却'!$A$1:$N$5</definedName>
    <definedName name="_xlnm.Print_Area" localSheetId="7">'(p.12)協力貸出(冊数) '!$A$1:$N$8</definedName>
    <definedName name="_xlnm.Print_Area" localSheetId="13">'(p.12)自治体別貸出冊数'!$A$1:$E$50</definedName>
    <definedName name="_xlnm.Print_Area" localSheetId="17">'(p.13)NDL視覚障害者等D送信 '!$A$1:$N$7</definedName>
    <definedName name="_xlnm.Print_Area" localSheetId="19">'(p.14)こども資料室入室者数 '!$A$1:$N$6</definedName>
    <definedName name="_xlnm.Print_Area" localSheetId="21">'(p.15)国際児童文学館　入館者数 '!$A$1:$N$6</definedName>
    <definedName name="_xlnm.Print_Area" localSheetId="24">'(p.16)国際児童文学館　受入統計 '!$A$1:$F$17</definedName>
    <definedName name="_xlnm.Print_Area" localSheetId="26">'(p.25)見学視察 '!$A$1:$E$9</definedName>
    <definedName name="_xlnm.Print_Area" localSheetId="30">'(p.26)有効登録者の内訳 '!$A$1:$C$37</definedName>
    <definedName name="_xlnm.Print_Area" localSheetId="29">'(p.26)利用者登録'!$A$1:$Q$9</definedName>
    <definedName name="_xlnm.Print_Area" localSheetId="33">'(p.27)複写 '!$A$1:$O$8</definedName>
    <definedName name="_xlnm.Print_Area" localSheetId="1">'(p.4)建物面積・床面積内訳'!$A$1:$D$11</definedName>
    <definedName name="_xlnm.Print_Area" localSheetId="4">'(p.7)図書受入統計 '!$A$1:$E$6</definedName>
    <definedName name="_xlnm.Print_Area" localSheetId="3">'(p.7)図書所蔵統計 '!$A$1:$F$23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56" l="1"/>
  <c r="N14" i="87"/>
  <c r="M14" i="87"/>
  <c r="L14" i="87"/>
  <c r="K14" i="87"/>
  <c r="J14" i="87"/>
  <c r="I14" i="87"/>
  <c r="H14" i="87"/>
  <c r="G14" i="87"/>
  <c r="F14" i="87"/>
  <c r="E14" i="87"/>
  <c r="D14" i="87"/>
  <c r="C14" i="87"/>
  <c r="O14" i="87" s="1"/>
  <c r="N12" i="87"/>
  <c r="M12" i="87"/>
  <c r="L12" i="87"/>
  <c r="K12" i="87"/>
  <c r="J12" i="87"/>
  <c r="I12" i="87"/>
  <c r="H12" i="87"/>
  <c r="G12" i="87"/>
  <c r="F12" i="87"/>
  <c r="E12" i="87"/>
  <c r="O12" i="87" s="1"/>
  <c r="D12" i="87"/>
  <c r="C12" i="87"/>
  <c r="O11" i="87"/>
  <c r="O10" i="87"/>
  <c r="O9" i="87"/>
  <c r="N7" i="87"/>
  <c r="M7" i="87"/>
  <c r="L7" i="87"/>
  <c r="K7" i="87"/>
  <c r="J7" i="87"/>
  <c r="I7" i="87"/>
  <c r="H7" i="87"/>
  <c r="G7" i="87"/>
  <c r="F7" i="87"/>
  <c r="E7" i="87"/>
  <c r="O7" i="87" s="1"/>
  <c r="D7" i="87"/>
  <c r="C7" i="87"/>
  <c r="O6" i="87"/>
  <c r="O5" i="87"/>
  <c r="O4" i="87"/>
  <c r="N5" i="42"/>
  <c r="O10" i="70"/>
  <c r="B8" i="67"/>
  <c r="N7" i="67"/>
  <c r="C7" i="67"/>
  <c r="D7" i="67"/>
  <c r="E7" i="67"/>
  <c r="F7" i="67"/>
  <c r="G7" i="67"/>
  <c r="H7" i="67"/>
  <c r="I7" i="67"/>
  <c r="J7" i="67"/>
  <c r="K7" i="67"/>
  <c r="L7" i="67"/>
  <c r="M7" i="67"/>
  <c r="B7" i="67"/>
  <c r="F15" i="84"/>
  <c r="E15" i="84"/>
  <c r="F13" i="84"/>
  <c r="E13" i="84"/>
  <c r="F8" i="84"/>
  <c r="E8" i="84"/>
  <c r="N4" i="82"/>
  <c r="N4" i="83" l="1"/>
  <c r="N4" i="81"/>
  <c r="C3" i="58" l="1"/>
  <c r="O5" i="42"/>
  <c r="P7" i="71"/>
  <c r="P8" i="71"/>
  <c r="P6" i="71"/>
  <c r="O9" i="71"/>
  <c r="O8" i="71"/>
  <c r="O7" i="71"/>
  <c r="O6" i="71"/>
  <c r="O5" i="71"/>
  <c r="P8" i="68"/>
  <c r="P5" i="68" l="1"/>
  <c r="E6" i="68"/>
  <c r="F6" i="68"/>
  <c r="G6" i="68"/>
  <c r="H6" i="68"/>
  <c r="I6" i="68"/>
  <c r="J6" i="68"/>
  <c r="K6" i="68"/>
  <c r="L6" i="68"/>
  <c r="M6" i="68"/>
  <c r="N6" i="68"/>
  <c r="O6" i="68"/>
  <c r="D6" i="68"/>
  <c r="M5" i="66"/>
  <c r="N5" i="65"/>
  <c r="N4" i="65"/>
  <c r="O4" i="65" s="1"/>
  <c r="N8" i="64"/>
  <c r="M8" i="64"/>
  <c r="L8" i="64"/>
  <c r="K8" i="64"/>
  <c r="J8" i="64"/>
  <c r="I8" i="64"/>
  <c r="H8" i="64"/>
  <c r="G8" i="64"/>
  <c r="F8" i="64"/>
  <c r="E8" i="64"/>
  <c r="D8" i="64"/>
  <c r="C8" i="64"/>
  <c r="O8" i="64" s="1"/>
  <c r="O7" i="64"/>
  <c r="P7" i="64" s="1"/>
  <c r="P6" i="64"/>
  <c r="O6" i="64"/>
  <c r="O5" i="64"/>
  <c r="P5" i="64" s="1"/>
  <c r="M9" i="63"/>
  <c r="L9" i="63"/>
  <c r="K9" i="63"/>
  <c r="J9" i="63"/>
  <c r="I9" i="63"/>
  <c r="H9" i="63"/>
  <c r="G9" i="63"/>
  <c r="F9" i="63"/>
  <c r="E9" i="63"/>
  <c r="D9" i="63"/>
  <c r="C9" i="63"/>
  <c r="B9" i="63"/>
  <c r="N8" i="63"/>
  <c r="O8" i="63" s="1"/>
  <c r="N7" i="63"/>
  <c r="O7" i="63" s="1"/>
  <c r="N6" i="63"/>
  <c r="O6" i="63" s="1"/>
  <c r="N5" i="63"/>
  <c r="O5" i="63" s="1"/>
  <c r="B7" i="34"/>
  <c r="N8" i="62"/>
  <c r="N7" i="62"/>
  <c r="N6" i="62"/>
  <c r="O6" i="62" s="1"/>
  <c r="N5" i="62"/>
  <c r="O5" i="62" s="1"/>
  <c r="Q5" i="68" l="1"/>
  <c r="N9" i="63"/>
  <c r="P11" i="70" l="1"/>
  <c r="P9" i="68" l="1"/>
  <c r="Q8" i="68"/>
  <c r="P7" i="68"/>
  <c r="Q7" i="68" s="1"/>
  <c r="P4" i="68"/>
  <c r="Q4" i="68" l="1"/>
  <c r="P6" i="68"/>
  <c r="Q6" i="68" s="1"/>
  <c r="N4" i="26"/>
  <c r="E9" i="86"/>
  <c r="D9" i="86"/>
  <c r="C9" i="86"/>
  <c r="B9" i="86"/>
  <c r="C7" i="20" l="1"/>
  <c r="B7" i="20"/>
  <c r="N5" i="78"/>
  <c r="N7" i="79"/>
  <c r="N6" i="79"/>
  <c r="N5" i="79"/>
  <c r="N4" i="79"/>
  <c r="N7" i="77"/>
  <c r="N5" i="77"/>
  <c r="N4" i="77"/>
  <c r="O10" i="76"/>
  <c r="O9" i="76"/>
  <c r="O8" i="76"/>
  <c r="O7" i="76"/>
  <c r="O6" i="76"/>
  <c r="O5" i="76"/>
  <c r="N5" i="75"/>
  <c r="N4" i="75"/>
  <c r="N10" i="74"/>
  <c r="N9" i="74"/>
  <c r="N8" i="74"/>
  <c r="N7" i="74"/>
  <c r="N6" i="74"/>
  <c r="N5" i="74"/>
  <c r="O5" i="61" l="1"/>
  <c r="O4" i="61"/>
  <c r="N4" i="60"/>
  <c r="B47" i="13" l="1"/>
  <c r="N5" i="54"/>
  <c r="N4" i="54"/>
  <c r="N5" i="10"/>
  <c r="N4" i="10"/>
  <c r="M8" i="52"/>
  <c r="L8" i="52"/>
  <c r="K8" i="52"/>
  <c r="J8" i="52"/>
  <c r="I8" i="52"/>
  <c r="H8" i="52"/>
  <c r="G8" i="52"/>
  <c r="F8" i="52"/>
  <c r="E8" i="52"/>
  <c r="D8" i="52"/>
  <c r="C8" i="52"/>
  <c r="B8" i="52"/>
  <c r="N7" i="52"/>
  <c r="N6" i="52"/>
  <c r="N5" i="52"/>
  <c r="N4" i="52"/>
  <c r="N8" i="52" l="1"/>
  <c r="D12" i="59"/>
  <c r="C12" i="59"/>
  <c r="B6" i="58"/>
  <c r="C6" i="58" s="1"/>
  <c r="C5" i="58"/>
  <c r="C4" i="58"/>
  <c r="D6" i="57"/>
  <c r="C6" i="57"/>
  <c r="B6" i="57"/>
  <c r="D5" i="57"/>
  <c r="D4" i="57"/>
  <c r="D20" i="56"/>
  <c r="C20" i="56"/>
  <c r="E20" i="56" s="1"/>
  <c r="E18" i="56"/>
  <c r="F18" i="56" s="1"/>
  <c r="E17" i="56"/>
  <c r="F17" i="56" s="1"/>
  <c r="C16" i="56"/>
  <c r="E16" i="56" s="1"/>
  <c r="F16" i="56" s="1"/>
  <c r="D13" i="56"/>
  <c r="D14" i="56" s="1"/>
  <c r="C13" i="56"/>
  <c r="C14" i="56" s="1"/>
  <c r="E12" i="56"/>
  <c r="E11" i="56"/>
  <c r="E10" i="56"/>
  <c r="E9" i="56"/>
  <c r="E8" i="56"/>
  <c r="E7" i="56"/>
  <c r="E6" i="56"/>
  <c r="E5" i="56"/>
  <c r="E4" i="56"/>
  <c r="E3" i="56"/>
  <c r="C28" i="3"/>
  <c r="B28" i="3"/>
  <c r="D16" i="3"/>
  <c r="C16" i="3"/>
  <c r="E14" i="56" l="1"/>
  <c r="E13" i="56"/>
  <c r="F4" i="56" s="1"/>
  <c r="F9" i="56" l="1"/>
  <c r="F8" i="56"/>
  <c r="F7" i="56"/>
  <c r="F6" i="56"/>
  <c r="F10" i="56"/>
  <c r="F5" i="56"/>
  <c r="F11" i="56"/>
  <c r="F12" i="56"/>
  <c r="F3" i="56"/>
  <c r="N5" i="72" l="1"/>
  <c r="M5" i="72"/>
  <c r="P9" i="71" l="1"/>
  <c r="P5" i="71" l="1"/>
  <c r="P7" i="70" l="1"/>
  <c r="P5" i="70"/>
  <c r="C11" i="2" l="1"/>
  <c r="B18" i="69"/>
  <c r="C6" i="69" s="1"/>
  <c r="N11" i="70" l="1"/>
  <c r="M11" i="70"/>
  <c r="L11" i="70"/>
  <c r="K11" i="70"/>
  <c r="J11" i="70"/>
  <c r="I11" i="70"/>
  <c r="H11" i="70"/>
  <c r="G11" i="70"/>
  <c r="F11" i="70"/>
  <c r="E11" i="70"/>
  <c r="D11" i="70"/>
  <c r="C11" i="70"/>
  <c r="O9" i="70"/>
  <c r="N8" i="70"/>
  <c r="M8" i="70"/>
  <c r="L8" i="70"/>
  <c r="K8" i="70"/>
  <c r="J8" i="70"/>
  <c r="I8" i="70"/>
  <c r="H8" i="70"/>
  <c r="G8" i="70"/>
  <c r="F8" i="70"/>
  <c r="E8" i="70"/>
  <c r="D8" i="70"/>
  <c r="C8" i="70"/>
  <c r="O7" i="70"/>
  <c r="O6" i="70"/>
  <c r="P6" i="70" s="1"/>
  <c r="O5" i="70"/>
  <c r="H8" i="67"/>
  <c r="M8" i="67"/>
  <c r="L8" i="67"/>
  <c r="K8" i="67"/>
  <c r="J8" i="67"/>
  <c r="I8" i="67"/>
  <c r="G8" i="67"/>
  <c r="F8" i="67"/>
  <c r="E8" i="67"/>
  <c r="D8" i="67"/>
  <c r="C8" i="67"/>
  <c r="N6" i="67"/>
  <c r="N5" i="67"/>
  <c r="N4" i="67"/>
  <c r="N8" i="67" l="1"/>
  <c r="O11" i="70"/>
  <c r="P9" i="70"/>
  <c r="O8" i="70"/>
  <c r="P8" i="70" s="1"/>
  <c r="C37" i="69" l="1"/>
  <c r="C31" i="69" l="1"/>
  <c r="C34" i="69"/>
  <c r="C10" i="69"/>
  <c r="C11" i="69"/>
  <c r="C32" i="69"/>
  <c r="C13" i="69"/>
  <c r="C26" i="69"/>
  <c r="C7" i="69"/>
  <c r="C15" i="69"/>
  <c r="C27" i="69"/>
  <c r="C35" i="69"/>
  <c r="C30" i="69"/>
  <c r="C24" i="69"/>
  <c r="C33" i="69"/>
  <c r="C14" i="69"/>
  <c r="C8" i="69"/>
  <c r="C16" i="69"/>
  <c r="C28" i="69"/>
  <c r="C36" i="69"/>
  <c r="C23" i="69"/>
  <c r="C12" i="69"/>
  <c r="C25" i="69"/>
  <c r="C9" i="69"/>
  <c r="C17" i="69"/>
  <c r="C29" i="69"/>
  <c r="B14" i="1"/>
</calcChain>
</file>

<file path=xl/sharedStrings.xml><?xml version="1.0" encoding="utf-8"?>
<sst xmlns="http://schemas.openxmlformats.org/spreadsheetml/2006/main" count="800" uniqueCount="384">
  <si>
    <t>(単位：千円)</t>
    <phoneticPr fontId="1"/>
  </si>
  <si>
    <t>項目</t>
  </si>
  <si>
    <t>金額</t>
  </si>
  <si>
    <t>図書充実整備費</t>
    <rPh sb="0" eb="2">
      <t>トショ</t>
    </rPh>
    <rPh sb="2" eb="4">
      <t>ジュウジツ</t>
    </rPh>
    <rPh sb="4" eb="6">
      <t>セイビ</t>
    </rPh>
    <rPh sb="6" eb="7">
      <t>ヒ</t>
    </rPh>
    <phoneticPr fontId="1"/>
  </si>
  <si>
    <t>図書館運営費</t>
  </si>
  <si>
    <t>身体障がい者奉仕活動事業費</t>
    <rPh sb="10" eb="12">
      <t>ジギョウ</t>
    </rPh>
    <phoneticPr fontId="1"/>
  </si>
  <si>
    <t>電子目録データ(マーク)作成事業費</t>
  </si>
  <si>
    <t>図書館情報システム運営費</t>
  </si>
  <si>
    <t>国際児童文学館関係経費</t>
    <rPh sb="7" eb="9">
      <t>カンケイ</t>
    </rPh>
    <rPh sb="9" eb="11">
      <t>ケイヒ</t>
    </rPh>
    <phoneticPr fontId="1"/>
  </si>
  <si>
    <t>図書業務委託料</t>
    <phoneticPr fontId="1"/>
  </si>
  <si>
    <t>指定管理者委託料</t>
    <phoneticPr fontId="1"/>
  </si>
  <si>
    <t>施設整備改修事業費</t>
    <phoneticPr fontId="1"/>
  </si>
  <si>
    <t>調べ学習用図書セット購入事業</t>
    <phoneticPr fontId="1"/>
  </si>
  <si>
    <t>合計</t>
    <phoneticPr fontId="1"/>
  </si>
  <si>
    <t>(p.4)建物面積・床面積内訳</t>
    <phoneticPr fontId="1"/>
  </si>
  <si>
    <t>(単位：㎡)</t>
  </si>
  <si>
    <t>敷地面積　　　　</t>
    <phoneticPr fontId="1"/>
  </si>
  <si>
    <t>建築面積　</t>
    <phoneticPr fontId="1"/>
  </si>
  <si>
    <t>床面積　　　　</t>
    <phoneticPr fontId="1"/>
  </si>
  <si>
    <t>閲覧室等　　</t>
    <phoneticPr fontId="1"/>
  </si>
  <si>
    <t>書庫　　</t>
    <phoneticPr fontId="1"/>
  </si>
  <si>
    <t>ホール・会議室</t>
    <phoneticPr fontId="1"/>
  </si>
  <si>
    <t>カフェ</t>
    <phoneticPr fontId="1"/>
  </si>
  <si>
    <t>地下駐車場　　　　</t>
    <rPh sb="0" eb="2">
      <t>チカ</t>
    </rPh>
    <rPh sb="2" eb="5">
      <t>チュウシャジョウ</t>
    </rPh>
    <phoneticPr fontId="1"/>
  </si>
  <si>
    <t>事務室等</t>
    <phoneticPr fontId="1"/>
  </si>
  <si>
    <t>計</t>
    <phoneticPr fontId="1"/>
  </si>
  <si>
    <t xml:space="preserve">                                                 </t>
  </si>
  <si>
    <t>(p.6)閲覧室等の状況</t>
    <phoneticPr fontId="1"/>
  </si>
  <si>
    <t>閲覧室</t>
    <rPh sb="0" eb="3">
      <t>エツランシツ</t>
    </rPh>
    <phoneticPr fontId="1"/>
  </si>
  <si>
    <t>室名</t>
    <phoneticPr fontId="1"/>
  </si>
  <si>
    <t>座席数</t>
  </si>
  <si>
    <t>面積(㎡)</t>
  </si>
  <si>
    <t>開架冊数</t>
  </si>
  <si>
    <t>人文系資料室</t>
  </si>
  <si>
    <t>社会・自然系資料室</t>
  </si>
  <si>
    <t>複写カウンター、新聞・住宅地図コーナー</t>
    <rPh sb="0" eb="2">
      <t>フクシャ</t>
    </rPh>
    <rPh sb="8" eb="10">
      <t>シンブン</t>
    </rPh>
    <rPh sb="11" eb="13">
      <t>ジュウタク</t>
    </rPh>
    <rPh sb="13" eb="15">
      <t>チズ</t>
    </rPh>
    <phoneticPr fontId="1"/>
  </si>
  <si>
    <t>研究室</t>
  </si>
  <si>
    <t>10(室)</t>
    <phoneticPr fontId="1"/>
  </si>
  <si>
    <t>-</t>
  </si>
  <si>
    <t>小説読物室</t>
  </si>
  <si>
    <t>こども資料室</t>
  </si>
  <si>
    <t>障がい者支援室</t>
    <rPh sb="0" eb="1">
      <t>ショウ</t>
    </rPh>
    <rPh sb="3" eb="4">
      <t>シャ</t>
    </rPh>
    <rPh sb="4" eb="6">
      <t>シエン</t>
    </rPh>
    <rPh sb="6" eb="7">
      <t>シツ</t>
    </rPh>
    <phoneticPr fontId="1"/>
  </si>
  <si>
    <t>7(室)</t>
    <phoneticPr fontId="1"/>
  </si>
  <si>
    <t>国際児童文学館</t>
  </si>
  <si>
    <t>YA展示コーナー</t>
    <rPh sb="2" eb="4">
      <t>テンジ</t>
    </rPh>
    <phoneticPr fontId="1"/>
  </si>
  <si>
    <t>-</t>
    <phoneticPr fontId="1"/>
  </si>
  <si>
    <t>展示コーナー</t>
    <rPh sb="0" eb="2">
      <t>テンジ</t>
    </rPh>
    <phoneticPr fontId="1"/>
  </si>
  <si>
    <t>その他</t>
  </si>
  <si>
    <t>計</t>
  </si>
  <si>
    <t xml:space="preserve">                          </t>
  </si>
  <si>
    <t>閲覧室以外</t>
    <rPh sb="0" eb="3">
      <t>エツランシツ</t>
    </rPh>
    <rPh sb="3" eb="5">
      <t>イガイ</t>
    </rPh>
    <phoneticPr fontId="1"/>
  </si>
  <si>
    <t>ライティホール</t>
    <phoneticPr fontId="1"/>
  </si>
  <si>
    <t>大会議室</t>
  </si>
  <si>
    <t>中会議室</t>
  </si>
  <si>
    <t>小会議室</t>
  </si>
  <si>
    <t>グループ読書エリア</t>
    <rPh sb="4" eb="6">
      <t>ドクショ</t>
    </rPh>
    <phoneticPr fontId="1"/>
  </si>
  <si>
    <t>多目的室</t>
    <rPh sb="0" eb="3">
      <t>タモクテキ</t>
    </rPh>
    <rPh sb="3" eb="4">
      <t>シツ</t>
    </rPh>
    <phoneticPr fontId="1"/>
  </si>
  <si>
    <t>セルフ・カフェコーナー</t>
    <phoneticPr fontId="1"/>
  </si>
  <si>
    <t>食堂</t>
    <rPh sb="0" eb="2">
      <t>ショクドウ</t>
    </rPh>
    <phoneticPr fontId="1"/>
  </si>
  <si>
    <t>エントランスホール</t>
    <phoneticPr fontId="1"/>
  </si>
  <si>
    <t>(p.7)図書所蔵統計</t>
    <rPh sb="7" eb="9">
      <t>ショゾウ</t>
    </rPh>
    <rPh sb="9" eb="11">
      <t>トウケイ</t>
    </rPh>
    <phoneticPr fontId="1"/>
  </si>
  <si>
    <t>　　　　　　　　　　　　区分
分類(NDC）</t>
    <phoneticPr fontId="1"/>
  </si>
  <si>
    <t>和書(冊)</t>
    <phoneticPr fontId="1"/>
  </si>
  <si>
    <t>洋書(冊)</t>
    <phoneticPr fontId="1"/>
  </si>
  <si>
    <t>計(冊)</t>
    <phoneticPr fontId="1"/>
  </si>
  <si>
    <t>構成比(％)</t>
    <phoneticPr fontId="1"/>
  </si>
  <si>
    <t>一般書</t>
    <phoneticPr fontId="1"/>
  </si>
  <si>
    <t>0　総記</t>
  </si>
  <si>
    <t>1　哲学</t>
  </si>
  <si>
    <t>2　歴史</t>
  </si>
  <si>
    <t>3　社会科学</t>
    <phoneticPr fontId="1"/>
  </si>
  <si>
    <t>4　自然科学</t>
  </si>
  <si>
    <t>5　工学</t>
  </si>
  <si>
    <t>6　産業</t>
  </si>
  <si>
    <t>7　芸術</t>
  </si>
  <si>
    <t>8　語学</t>
  </si>
  <si>
    <t>9　文学</t>
  </si>
  <si>
    <t>分類小計</t>
  </si>
  <si>
    <t>旧分類の雑誌</t>
  </si>
  <si>
    <t>一般書小計</t>
  </si>
  <si>
    <t>児童書</t>
    <phoneticPr fontId="1"/>
  </si>
  <si>
    <t>よみもの</t>
  </si>
  <si>
    <t>絵本</t>
  </si>
  <si>
    <t>紙芝居</t>
  </si>
  <si>
    <t>児童書小計</t>
  </si>
  <si>
    <t>一般書・児童書計</t>
  </si>
  <si>
    <t>未遡及※</t>
  </si>
  <si>
    <t>約700</t>
  </si>
  <si>
    <t>合計</t>
  </si>
  <si>
    <t>(p.7)図書受入統計</t>
    <phoneticPr fontId="1"/>
  </si>
  <si>
    <t>和書(冊)</t>
  </si>
  <si>
    <t>洋書(冊)</t>
  </si>
  <si>
    <t>計(冊)</t>
  </si>
  <si>
    <t>一般書</t>
  </si>
  <si>
    <t>児童書</t>
  </si>
  <si>
    <t>(p.7)図書受入点数における購入・寄贈等の割合</t>
    <rPh sb="9" eb="11">
      <t>テンスウ</t>
    </rPh>
    <rPh sb="15" eb="17">
      <t>コウニュウ</t>
    </rPh>
    <rPh sb="18" eb="20">
      <t>キソウ</t>
    </rPh>
    <rPh sb="20" eb="21">
      <t>ナド</t>
    </rPh>
    <rPh sb="22" eb="24">
      <t>ワリアイ</t>
    </rPh>
    <phoneticPr fontId="1"/>
  </si>
  <si>
    <t>購入</t>
    <rPh sb="0" eb="2">
      <t>コウニュウ</t>
    </rPh>
    <phoneticPr fontId="1"/>
  </si>
  <si>
    <t>寄贈</t>
    <rPh sb="0" eb="2">
      <t>キソウ</t>
    </rPh>
    <phoneticPr fontId="1"/>
  </si>
  <si>
    <t>※その他</t>
    <rPh sb="3" eb="4">
      <t>タ</t>
    </rPh>
    <phoneticPr fontId="1"/>
  </si>
  <si>
    <t>※その他：登録換、分類換、合本雑誌等</t>
    <rPh sb="3" eb="4">
      <t>タ</t>
    </rPh>
    <rPh sb="5" eb="8">
      <t>トウロクガエ</t>
    </rPh>
    <rPh sb="9" eb="12">
      <t>ブンルイガエ</t>
    </rPh>
    <rPh sb="13" eb="15">
      <t>ガッポン</t>
    </rPh>
    <rPh sb="15" eb="17">
      <t>ザッシ</t>
    </rPh>
    <rPh sb="17" eb="18">
      <t>ナド</t>
    </rPh>
    <phoneticPr fontId="1"/>
  </si>
  <si>
    <t>(p.7)音響・映像資料等</t>
    <phoneticPr fontId="1"/>
  </si>
  <si>
    <t>受入点数</t>
    <phoneticPr fontId="1"/>
  </si>
  <si>
    <t>所蔵点数</t>
  </si>
  <si>
    <t>映像</t>
  </si>
  <si>
    <t>ビデオテープ</t>
    <phoneticPr fontId="1"/>
  </si>
  <si>
    <t>DVD</t>
  </si>
  <si>
    <t>音響</t>
  </si>
  <si>
    <t>カセットテープ</t>
    <phoneticPr fontId="1"/>
  </si>
  <si>
    <t>CD</t>
  </si>
  <si>
    <t>電子媒体</t>
    <phoneticPr fontId="1"/>
  </si>
  <si>
    <t>フロッピーディスク</t>
    <phoneticPr fontId="1"/>
  </si>
  <si>
    <t>CD-ROM</t>
  </si>
  <si>
    <t>DVD-ROM</t>
  </si>
  <si>
    <t>マイクロ資料</t>
    <phoneticPr fontId="1"/>
  </si>
  <si>
    <t>マイクロフィルム</t>
    <phoneticPr fontId="1"/>
  </si>
  <si>
    <t>マイクロフィッシュ</t>
    <phoneticPr fontId="1"/>
  </si>
  <si>
    <t>(p.12)協力貸出（冊数）</t>
    <phoneticPr fontId="1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</si>
  <si>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</si>
  <si>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</si>
  <si>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</si>
  <si>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</si>
  <si>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</si>
  <si>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</si>
  <si>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</si>
  <si>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</si>
  <si>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</si>
  <si>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</si>
  <si>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</si>
  <si>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</si>
  <si>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協力貸出</t>
  </si>
  <si>
    <t>市町村読書会</t>
  </si>
  <si>
    <t>高等学校図書館</t>
  </si>
  <si>
    <t>府域公共図書館以外</t>
  </si>
  <si>
    <t>(p.12)貸出セット</t>
    <rPh sb="6" eb="8">
      <t>カシダシ</t>
    </rPh>
    <phoneticPr fontId="1"/>
  </si>
  <si>
    <t>貸出団体数(延べ)</t>
    <phoneticPr fontId="1"/>
  </si>
  <si>
    <t>貸出セット数計</t>
    <phoneticPr fontId="1"/>
  </si>
  <si>
    <r>
      <t>貸出冊数計</t>
    </r>
    <r>
      <rPr>
        <sz val="10.5"/>
        <color rgb="FF000000"/>
        <rFont val="Century"/>
        <family val="1"/>
      </rPr>
      <t/>
    </r>
    <phoneticPr fontId="1"/>
  </si>
  <si>
    <t>特別貸出用図書セット　　</t>
    <phoneticPr fontId="1"/>
  </si>
  <si>
    <t>アジア絵本貸出セット　　</t>
    <phoneticPr fontId="1"/>
  </si>
  <si>
    <t>展示用セット　　　　　　</t>
    <phoneticPr fontId="1"/>
  </si>
  <si>
    <t>(p.12)他館からの資料借受（冊数）</t>
    <phoneticPr fontId="1"/>
  </si>
  <si>
    <t>合 計</t>
  </si>
  <si>
    <t>冊数</t>
  </si>
  <si>
    <t>(p.12)シャトル便による搬送（冊数）</t>
    <phoneticPr fontId="1"/>
  </si>
  <si>
    <t>中央→中之島</t>
  </si>
  <si>
    <t>中之島→中央</t>
  </si>
  <si>
    <t>(p.12)他館からのレファレンス（件数）</t>
    <rPh sb="6" eb="8">
      <t>タカン</t>
    </rPh>
    <phoneticPr fontId="1"/>
  </si>
  <si>
    <t>府域公共図書館</t>
    <phoneticPr fontId="1"/>
  </si>
  <si>
    <t>(p.12)遠隔地返却</t>
    <rPh sb="6" eb="9">
      <t>エンカクチ</t>
    </rPh>
    <rPh sb="9" eb="11">
      <t>ヘンキャク</t>
    </rPh>
    <phoneticPr fontId="1"/>
  </si>
  <si>
    <t>件数</t>
  </si>
  <si>
    <t>(p.12)自治体別貸出冊数</t>
    <phoneticPr fontId="1"/>
  </si>
  <si>
    <t>自治体名</t>
  </si>
  <si>
    <t>貸出冊数</t>
  </si>
  <si>
    <t>人口比</t>
  </si>
  <si>
    <t>能勢町</t>
  </si>
  <si>
    <t>豊能町</t>
  </si>
  <si>
    <t>箕面市</t>
  </si>
  <si>
    <t>池田市</t>
  </si>
  <si>
    <t>豊中市</t>
  </si>
  <si>
    <t>島本町</t>
  </si>
  <si>
    <t>高槻市</t>
  </si>
  <si>
    <t>茨木市</t>
  </si>
  <si>
    <t>摂津市</t>
  </si>
  <si>
    <t>吹田市</t>
  </si>
  <si>
    <t>枚方市</t>
  </si>
  <si>
    <t>交野市</t>
  </si>
  <si>
    <t>寝屋川市</t>
  </si>
  <si>
    <t>守口市</t>
    <phoneticPr fontId="1"/>
  </si>
  <si>
    <t>門真市</t>
  </si>
  <si>
    <t>四條畷市</t>
  </si>
  <si>
    <t>大東市</t>
  </si>
  <si>
    <t>東大阪市</t>
  </si>
  <si>
    <t>八尾市</t>
  </si>
  <si>
    <t>柏原市</t>
  </si>
  <si>
    <t>大阪市</t>
  </si>
  <si>
    <t>藤井寺市</t>
  </si>
  <si>
    <t>松原市</t>
  </si>
  <si>
    <t>羽曳野市</t>
  </si>
  <si>
    <t>大阪狭山市</t>
  </si>
  <si>
    <t>富田林市</t>
  </si>
  <si>
    <t>河内長野市</t>
  </si>
  <si>
    <t>太子町</t>
  </si>
  <si>
    <t>河南町</t>
  </si>
  <si>
    <t>千早赤阪村</t>
  </si>
  <si>
    <t>堺市</t>
  </si>
  <si>
    <t>高石市</t>
  </si>
  <si>
    <t>泉大津市</t>
  </si>
  <si>
    <t>忠岡町</t>
  </si>
  <si>
    <t>和泉市</t>
  </si>
  <si>
    <t>岸和田市</t>
  </si>
  <si>
    <t>貝塚市</t>
  </si>
  <si>
    <t>熊取町</t>
  </si>
  <si>
    <t>泉佐野市</t>
  </si>
  <si>
    <t>田尻町</t>
  </si>
  <si>
    <t>泉南市</t>
  </si>
  <si>
    <t>阪南市</t>
  </si>
  <si>
    <t>岬町</t>
  </si>
  <si>
    <t>計</t>
    <rPh sb="0" eb="1">
      <t>ケイ</t>
    </rPh>
    <phoneticPr fontId="1"/>
  </si>
  <si>
    <t>＊ 人口比とは、人口千人当たりの貸出冊数</t>
  </si>
  <si>
    <t>(「大阪府毎月推計人口 令和7年10月1日現在」による）</t>
    <rPh sb="5" eb="7">
      <t>マイツキ</t>
    </rPh>
    <rPh sb="12" eb="14">
      <t>レイワ</t>
    </rPh>
    <rPh sb="20" eb="21">
      <t>ヒ</t>
    </rPh>
    <phoneticPr fontId="1"/>
  </si>
  <si>
    <r>
      <t xml:space="preserve">(p.13)対面朗読サービス </t>
    </r>
    <r>
      <rPr>
        <b/>
        <sz val="12"/>
        <rFont val="UD デジタル 教科書体 N-R"/>
        <family val="1"/>
        <charset val="128"/>
      </rPr>
      <t>(プライベート録音含む）</t>
    </r>
    <rPh sb="22" eb="24">
      <t>ロクオン</t>
    </rPh>
    <rPh sb="24" eb="25">
      <t>フク</t>
    </rPh>
    <phoneticPr fontId="1"/>
  </si>
  <si>
    <t>延べ利用者数</t>
  </si>
  <si>
    <t>　内オンライン</t>
    <rPh sb="1" eb="2">
      <t>ウチ</t>
    </rPh>
    <phoneticPr fontId="1"/>
  </si>
  <si>
    <t>朗読実施時間数</t>
  </si>
  <si>
    <t>　内オンライン</t>
    <phoneticPr fontId="1"/>
  </si>
  <si>
    <t>朗読実施回数</t>
    <phoneticPr fontId="1"/>
  </si>
  <si>
    <t>(p.13)身体障がい者向け郵送貸出</t>
    <phoneticPr fontId="1"/>
  </si>
  <si>
    <t>郵送貸出件数</t>
    <phoneticPr fontId="1"/>
  </si>
  <si>
    <t>郵送貸出冊数</t>
  </si>
  <si>
    <t>(p.13)録音図書等の貸出</t>
    <phoneticPr fontId="1"/>
  </si>
  <si>
    <t>※ 協力貸出とは機関・団体等への貸出</t>
    <phoneticPr fontId="1"/>
  </si>
  <si>
    <t>個人貸出</t>
  </si>
  <si>
    <t>タイトル数</t>
  </si>
  <si>
    <t>巻数</t>
  </si>
  <si>
    <t>借受貸出</t>
  </si>
  <si>
    <t>(p.13)国立国会図書館視覚障害者等用データ送信サービスへのデータ提供及び利用状況</t>
    <phoneticPr fontId="1"/>
  </si>
  <si>
    <t>音声デイジー提供数</t>
    <rPh sb="0" eb="2">
      <t>オンセイ</t>
    </rPh>
    <phoneticPr fontId="1"/>
  </si>
  <si>
    <t>当館提供コンテンツの利用状況（音声デイジー）</t>
    <rPh sb="2" eb="4">
      <t>テイキョウ</t>
    </rPh>
    <rPh sb="15" eb="17">
      <t>オンセイ</t>
    </rPh>
    <phoneticPr fontId="1"/>
  </si>
  <si>
    <t>テキストデータ提供数</t>
    <phoneticPr fontId="1"/>
  </si>
  <si>
    <t>当館提供コンテンツの利用状況（テキストデータ）</t>
    <rPh sb="2" eb="4">
      <t>テイキョウ</t>
    </rPh>
    <phoneticPr fontId="1"/>
  </si>
  <si>
    <t>(p.13)利用者支援パソコンの利用</t>
    <phoneticPr fontId="1"/>
  </si>
  <si>
    <t>指導時間数</t>
  </si>
  <si>
    <t>利用時間数</t>
  </si>
  <si>
    <t>合計時間数</t>
  </si>
  <si>
    <t>(p.14)こども資料室入室者数</t>
    <phoneticPr fontId="1"/>
  </si>
  <si>
    <t>※蔵書点検により、5月-４日間の閉室期間あり。</t>
    <phoneticPr fontId="1"/>
  </si>
  <si>
    <t>入室者数</t>
  </si>
  <si>
    <t>一日平均</t>
  </si>
  <si>
    <t>(p.14)こども資料室見学・調べ学習などの参加人数</t>
    <phoneticPr fontId="1"/>
  </si>
  <si>
    <t>人数</t>
  </si>
  <si>
    <t>保育所</t>
  </si>
  <si>
    <t>幼稚園</t>
  </si>
  <si>
    <t>小学校</t>
  </si>
  <si>
    <t>(p.15)国際児童文学館入館者数</t>
    <rPh sb="6" eb="8">
      <t>コクサイ</t>
    </rPh>
    <rPh sb="8" eb="10">
      <t>ジドウ</t>
    </rPh>
    <rPh sb="10" eb="12">
      <t>ブンガク</t>
    </rPh>
    <rPh sb="12" eb="13">
      <t>カン</t>
    </rPh>
    <phoneticPr fontId="1"/>
  </si>
  <si>
    <t>入館者数</t>
  </si>
  <si>
    <t>(p.15)国際児童文学館資料書庫出納冊数</t>
    <rPh sb="6" eb="8">
      <t>コクサイ</t>
    </rPh>
    <rPh sb="8" eb="10">
      <t>ジドウ</t>
    </rPh>
    <rPh sb="10" eb="12">
      <t>ブンガク</t>
    </rPh>
    <rPh sb="12" eb="13">
      <t>カン</t>
    </rPh>
    <rPh sb="13" eb="15">
      <t>シリョウ</t>
    </rPh>
    <phoneticPr fontId="1"/>
  </si>
  <si>
    <t>一日平均</t>
    <phoneticPr fontId="1"/>
  </si>
  <si>
    <t>(p.15)国際児童文学館　Web-OPAC検索回数</t>
    <phoneticPr fontId="1"/>
  </si>
  <si>
    <t>WEB</t>
  </si>
  <si>
    <t>(p.16)国際児童文学館　受入統計</t>
    <phoneticPr fontId="1"/>
  </si>
  <si>
    <t>移転開館後
累積点数</t>
    <rPh sb="0" eb="2">
      <t>イテン</t>
    </rPh>
    <rPh sb="2" eb="4">
      <t>カイカン</t>
    </rPh>
    <rPh sb="4" eb="5">
      <t>ゴ</t>
    </rPh>
    <rPh sb="6" eb="8">
      <t>ルイセキ</t>
    </rPh>
    <rPh sb="8" eb="10">
      <t>テンスウ</t>
    </rPh>
    <phoneticPr fontId="1"/>
  </si>
  <si>
    <t>図書</t>
  </si>
  <si>
    <t>日本語</t>
  </si>
  <si>
    <t>児童</t>
  </si>
  <si>
    <t>マンガ</t>
  </si>
  <si>
    <t>一般</t>
  </si>
  <si>
    <t>外国語</t>
  </si>
  <si>
    <t>定期刊行物</t>
    <rPh sb="0" eb="2">
      <t>テイキ</t>
    </rPh>
    <rPh sb="2" eb="5">
      <t>カンコウブツ</t>
    </rPh>
    <phoneticPr fontId="1"/>
  </si>
  <si>
    <t>ＡＶ資料</t>
  </si>
  <si>
    <t>総計</t>
  </si>
  <si>
    <t xml:space="preserve">その他ポスター・チラシ等（登録外）     </t>
  </si>
  <si>
    <t>点数</t>
    <rPh sb="0" eb="2">
      <t>テンスウ</t>
    </rPh>
    <phoneticPr fontId="1"/>
  </si>
  <si>
    <t>％</t>
    <phoneticPr fontId="1"/>
  </si>
  <si>
    <t>購入</t>
  </si>
  <si>
    <t>5,428点</t>
    <rPh sb="5" eb="6">
      <t>テン</t>
    </rPh>
    <phoneticPr fontId="1"/>
  </si>
  <si>
    <t>寄贈</t>
  </si>
  <si>
    <t>6,761点</t>
    <rPh sb="5" eb="6">
      <t>テン</t>
    </rPh>
    <phoneticPr fontId="1"/>
  </si>
  <si>
    <t>12,189点</t>
    <phoneticPr fontId="1"/>
  </si>
  <si>
    <t>(p.25)見学視察</t>
    <phoneticPr fontId="1"/>
  </si>
  <si>
    <t>国内</t>
  </si>
  <si>
    <t>海外</t>
  </si>
  <si>
    <t>件数</t>
    <rPh sb="0" eb="2">
      <t>ケンスウ</t>
    </rPh>
    <phoneticPr fontId="1"/>
  </si>
  <si>
    <t>人数</t>
    <rPh sb="0" eb="2">
      <t>ニンズウ</t>
    </rPh>
    <phoneticPr fontId="1"/>
  </si>
  <si>
    <t>図書館関係</t>
  </si>
  <si>
    <t>行政機関</t>
  </si>
  <si>
    <t>学校生徒</t>
  </si>
  <si>
    <t>(p.26)地下書庫見学ツアー</t>
    <phoneticPr fontId="1"/>
  </si>
  <si>
    <t xml:space="preserve"> </t>
  </si>
  <si>
    <t>参加人数</t>
  </si>
  <si>
    <t>開催日</t>
    <rPh sb="0" eb="3">
      <t>カイサイビ</t>
    </rPh>
    <phoneticPr fontId="1"/>
  </si>
  <si>
    <t>イベント名</t>
    <rPh sb="4" eb="5">
      <t>メイ</t>
    </rPh>
    <phoneticPr fontId="1"/>
  </si>
  <si>
    <t>参加
人数</t>
    <rPh sb="0" eb="2">
      <t>サンカ</t>
    </rPh>
    <rPh sb="3" eb="5">
      <t>ニンズウ</t>
    </rPh>
    <phoneticPr fontId="1"/>
  </si>
  <si>
    <t>地下書庫探検ツアー</t>
    <phoneticPr fontId="1"/>
  </si>
  <si>
    <t>(p.26)開館日数・入館者</t>
    <phoneticPr fontId="1"/>
  </si>
  <si>
    <t>開館日数</t>
  </si>
  <si>
    <t>入館者数
(中央図書館)</t>
    <rPh sb="6" eb="8">
      <t>チュウオウ</t>
    </rPh>
    <rPh sb="8" eb="11">
      <t>トショカン</t>
    </rPh>
    <phoneticPr fontId="1"/>
  </si>
  <si>
    <t>入館者数
(児童文学館)</t>
    <rPh sb="6" eb="8">
      <t>ジドウ</t>
    </rPh>
    <rPh sb="8" eb="10">
      <t>ブンガク</t>
    </rPh>
    <rPh sb="10" eb="11">
      <t>カン</t>
    </rPh>
    <phoneticPr fontId="1"/>
  </si>
  <si>
    <t>入館者数
(両館合計)</t>
    <rPh sb="6" eb="8">
      <t>リョウカン</t>
    </rPh>
    <rPh sb="8" eb="10">
      <t>ゴウケイ</t>
    </rPh>
    <phoneticPr fontId="1"/>
  </si>
  <si>
    <t>一日平均</t>
    <rPh sb="0" eb="2">
      <t>イチニチ</t>
    </rPh>
    <rPh sb="2" eb="4">
      <t>ヘイキン</t>
    </rPh>
    <phoneticPr fontId="1"/>
  </si>
  <si>
    <t>(p.26)利用者登録　</t>
    <phoneticPr fontId="1"/>
  </si>
  <si>
    <t>※ 児童は小学生以下
　オンライン利用者登録は令和７年１月より試行実施
　中之島図書館と共通データ。来館は開館日数、オンラインは365を母数として一日平均を算出</t>
    <phoneticPr fontId="1"/>
  </si>
  <si>
    <t>新規</t>
  </si>
  <si>
    <t>来館</t>
  </si>
  <si>
    <t>オンライン</t>
  </si>
  <si>
    <t>更新</t>
  </si>
  <si>
    <t>―</t>
    <phoneticPr fontId="1"/>
  </si>
  <si>
    <t>(p.26)有効登録者の内訳</t>
    <phoneticPr fontId="1"/>
  </si>
  <si>
    <t>※ 中之島図書館と共通データ</t>
  </si>
  <si>
    <t>（年齢別）</t>
  </si>
  <si>
    <t>登録者数</t>
  </si>
  <si>
    <t>6歳以下</t>
    <rPh sb="1" eb="2">
      <t>サイ</t>
    </rPh>
    <phoneticPr fontId="1"/>
  </si>
  <si>
    <t>7～9歳</t>
    <phoneticPr fontId="1"/>
  </si>
  <si>
    <t>10～12歳</t>
    <phoneticPr fontId="1"/>
  </si>
  <si>
    <t>13～15歳</t>
    <phoneticPr fontId="1"/>
  </si>
  <si>
    <t>16～18歳</t>
    <phoneticPr fontId="1"/>
  </si>
  <si>
    <t>19～22歳</t>
    <phoneticPr fontId="1"/>
  </si>
  <si>
    <t>23～29歳</t>
    <phoneticPr fontId="1"/>
  </si>
  <si>
    <t>30～39歳</t>
    <phoneticPr fontId="1"/>
  </si>
  <si>
    <t>40～49歳</t>
    <phoneticPr fontId="1"/>
  </si>
  <si>
    <t>50～59歳</t>
    <phoneticPr fontId="1"/>
  </si>
  <si>
    <t>60～69歳</t>
    <phoneticPr fontId="1"/>
  </si>
  <si>
    <t>70歳以上</t>
    <phoneticPr fontId="1"/>
  </si>
  <si>
    <t>（地域別）</t>
  </si>
  <si>
    <t>地域</t>
  </si>
  <si>
    <t>豊能</t>
  </si>
  <si>
    <t>三島</t>
  </si>
  <si>
    <t>北河内</t>
  </si>
  <si>
    <t>中河内</t>
  </si>
  <si>
    <t>東大阪</t>
  </si>
  <si>
    <t>南河内</t>
  </si>
  <si>
    <t>泉北</t>
  </si>
  <si>
    <t>泉南</t>
  </si>
  <si>
    <t>京都府</t>
  </si>
  <si>
    <t>兵庫県</t>
  </si>
  <si>
    <t>奈良県</t>
  </si>
  <si>
    <t>和歌山県</t>
  </si>
  <si>
    <t>滋賀県</t>
  </si>
  <si>
    <t>※ 児童は小学生以下</t>
    <phoneticPr fontId="1"/>
  </si>
  <si>
    <t>書庫出納
(中央図書館)</t>
    <rPh sb="6" eb="8">
      <t>チュウオウ</t>
    </rPh>
    <rPh sb="8" eb="11">
      <t>トショカン</t>
    </rPh>
    <phoneticPr fontId="1"/>
  </si>
  <si>
    <t>書庫出納
(児童文学館)</t>
    <rPh sb="6" eb="8">
      <t>ジドウ</t>
    </rPh>
    <rPh sb="8" eb="10">
      <t>ブンガク</t>
    </rPh>
    <rPh sb="10" eb="11">
      <t>カン</t>
    </rPh>
    <phoneticPr fontId="1"/>
  </si>
  <si>
    <t>書庫出納
（両館合計）</t>
    <rPh sb="6" eb="8">
      <t>リョウカン</t>
    </rPh>
    <rPh sb="8" eb="10">
      <t>ゴウケイ</t>
    </rPh>
    <phoneticPr fontId="1"/>
  </si>
  <si>
    <t>※ 協力貸出、高等学校図書館、府域市町村読書会への貸出、府外図書館等への貸出の合計</t>
    <phoneticPr fontId="1"/>
  </si>
  <si>
    <t>(p.27)複写</t>
    <phoneticPr fontId="1"/>
  </si>
  <si>
    <t>※総枚数は，館内複写の枚数と郵送・WEB申込枚数の総計　</t>
    <phoneticPr fontId="1"/>
  </si>
  <si>
    <t>郵送申込件数</t>
  </si>
  <si>
    <t>WEB申込件数</t>
    <phoneticPr fontId="1"/>
  </si>
  <si>
    <t>総枚数</t>
  </si>
  <si>
    <t>※</t>
  </si>
  <si>
    <t>内児文館枚数</t>
  </si>
  <si>
    <t>(p.27)政策立案支援サービス</t>
    <phoneticPr fontId="1"/>
  </si>
  <si>
    <t>サービス種別</t>
    <rPh sb="4" eb="6">
      <t>シュベツ</t>
    </rPh>
    <phoneticPr fontId="1"/>
  </si>
  <si>
    <t>レファレンス</t>
  </si>
  <si>
    <t>貸出</t>
  </si>
  <si>
    <t>複写</t>
  </si>
  <si>
    <t>全申込件数</t>
  </si>
  <si>
    <t>新規貸出登録グループ数</t>
    <phoneticPr fontId="1"/>
  </si>
  <si>
    <t>(p.27)個人レファレンス件数</t>
    <rPh sb="6" eb="8">
      <t>コジン</t>
    </rPh>
    <phoneticPr fontId="1"/>
  </si>
  <si>
    <t>※「文書」は郵送、FAXの合計。WEBは365日、口頭は開館日数、電話・文書は対応日数が母数となるため合計の一日平均は算出せず</t>
    <phoneticPr fontId="1"/>
  </si>
  <si>
    <t>口頭</t>
  </si>
  <si>
    <t>電話</t>
  </si>
  <si>
    <t>WEB</t>
    <phoneticPr fontId="1"/>
  </si>
  <si>
    <t>文書</t>
  </si>
  <si>
    <t>(p.27)予約件数</t>
    <phoneticPr fontId="1"/>
  </si>
  <si>
    <t>※ 窓口・OPAC（館内）は開館日数、WEBは365日がそれぞれ母数となるため、合計の一日平均は算出せず</t>
    <phoneticPr fontId="1"/>
  </si>
  <si>
    <t>窓口</t>
  </si>
  <si>
    <t>ＯＰＡＣ</t>
    <phoneticPr fontId="1"/>
  </si>
  <si>
    <t>館内</t>
  </si>
  <si>
    <t xml:space="preserve">※ </t>
  </si>
  <si>
    <t>※ WEBは中之島図書館と共通データ</t>
    <phoneticPr fontId="1"/>
  </si>
  <si>
    <t>(p.27)ホームページアクセス状況</t>
    <phoneticPr fontId="1"/>
  </si>
  <si>
    <t>トップ ※</t>
    <phoneticPr fontId="1"/>
  </si>
  <si>
    <t>検索</t>
    <rPh sb="0" eb="2">
      <t>ケンサク</t>
    </rPh>
    <phoneticPr fontId="1"/>
  </si>
  <si>
    <t>WEB（児童文学館）</t>
    <rPh sb="4" eb="6">
      <t>ジドウ</t>
    </rPh>
    <rPh sb="6" eb="8">
      <t>ブンガク</t>
    </rPh>
    <rPh sb="8" eb="9">
      <t>カン</t>
    </rPh>
    <phoneticPr fontId="1"/>
  </si>
  <si>
    <t>横断</t>
    <phoneticPr fontId="1"/>
  </si>
  <si>
    <t>おおさかeコレクション ※</t>
    <phoneticPr fontId="1"/>
  </si>
  <si>
    <t>※　検索エンジン等のクローラ（検索ロボット）によるアクセスを含まない。</t>
    <phoneticPr fontId="1"/>
  </si>
  <si>
    <t>(p.27)「利用者のページ」アクセス数</t>
    <phoneticPr fontId="1"/>
  </si>
  <si>
    <t>※ 「利用者のページ」ログイン回数</t>
    <phoneticPr fontId="1"/>
  </si>
  <si>
    <t>(p.27)データベース利用件数</t>
    <phoneticPr fontId="1"/>
  </si>
  <si>
    <t>オンライン</t>
    <phoneticPr fontId="1"/>
  </si>
  <si>
    <t>DVD-ROM等</t>
    <rPh sb="7" eb="8">
      <t>ナド</t>
    </rPh>
    <phoneticPr fontId="1"/>
  </si>
  <si>
    <t>※契約データベース（計22種　商用オンライン20種、非商用オンライン1種、DVD-ROM1種）</t>
    <phoneticPr fontId="4"/>
  </si>
  <si>
    <t>(p.27)無線LAN利用</t>
    <rPh sb="6" eb="8">
      <t>ムセン</t>
    </rPh>
    <phoneticPr fontId="1"/>
  </si>
  <si>
    <t>※のべ利用者数</t>
    <phoneticPr fontId="1"/>
  </si>
  <si>
    <t>合計</t>
    <rPh sb="0" eb="2">
      <t>ゴウケイ</t>
    </rPh>
    <phoneticPr fontId="1"/>
  </si>
  <si>
    <t>(p.28)ホール・会議室の利用</t>
    <phoneticPr fontId="1"/>
  </si>
  <si>
    <t>ホール</t>
  </si>
  <si>
    <t>講演等</t>
  </si>
  <si>
    <t>音楽会・演劇等</t>
  </si>
  <si>
    <t>合計（回数）</t>
  </si>
  <si>
    <t>合計（人数）</t>
  </si>
  <si>
    <t>会議室</t>
    <phoneticPr fontId="1"/>
  </si>
  <si>
    <t>講座・研修等</t>
  </si>
  <si>
    <t>生涯学習等</t>
    <rPh sb="0" eb="2">
      <t>ショウガイ</t>
    </rPh>
    <rPh sb="2" eb="4">
      <t>ガクシュウ</t>
    </rPh>
    <phoneticPr fontId="1"/>
  </si>
  <si>
    <t>総利用人数</t>
  </si>
  <si>
    <t>※ 中之島図書館と共通データ／2月1日・2日は法定点検、その他保守による利用不可の時間あり</t>
    <phoneticPr fontId="1"/>
  </si>
  <si>
    <t>(p.26)個人貸出・書庫出納冊数　</t>
    <phoneticPr fontId="1"/>
  </si>
  <si>
    <t>※ 中之島図書館と共通データ／2月1日・2日は法定停電、その他保守による利用不可の時間あり</t>
    <rPh sb="25" eb="27">
      <t>テイデン</t>
    </rPh>
    <phoneticPr fontId="1"/>
  </si>
  <si>
    <t>(p.16)国際児童文学館令和7年度受入点数における購入・寄贈の割合</t>
    <rPh sb="6" eb="8">
      <t>コクサイ</t>
    </rPh>
    <rPh sb="8" eb="10">
      <t>ジドウ</t>
    </rPh>
    <rPh sb="10" eb="12">
      <t>ブンガク</t>
    </rPh>
    <rPh sb="12" eb="13">
      <t>カン</t>
    </rPh>
    <rPh sb="13" eb="15">
      <t>レイワ</t>
    </rPh>
    <rPh sb="16" eb="17">
      <t>ネン</t>
    </rPh>
    <rPh sb="17" eb="18">
      <t>ド</t>
    </rPh>
    <rPh sb="18" eb="20">
      <t>ウケイレ</t>
    </rPh>
    <rPh sb="20" eb="22">
      <t>テンスウ</t>
    </rPh>
    <rPh sb="26" eb="28">
      <t>コウニュウ</t>
    </rPh>
    <rPh sb="29" eb="31">
      <t>キソウ</t>
    </rPh>
    <rPh sb="32" eb="34">
      <t>ワリアイ</t>
    </rPh>
    <phoneticPr fontId="1"/>
  </si>
  <si>
    <t>令和7年度
受入点数</t>
    <rPh sb="0" eb="2">
      <t>レイワ</t>
    </rPh>
    <phoneticPr fontId="1"/>
  </si>
  <si>
    <t>※別途、移行資料約70万点。うち、移管手続き終了は191,418点</t>
    <rPh sb="1" eb="3">
      <t>ベット</t>
    </rPh>
    <rPh sb="4" eb="6">
      <t>イコウ</t>
    </rPh>
    <rPh sb="6" eb="8">
      <t>シリョウ</t>
    </rPh>
    <rPh sb="8" eb="9">
      <t>ヤク</t>
    </rPh>
    <rPh sb="11" eb="13">
      <t>マンテン</t>
    </rPh>
    <rPh sb="17" eb="19">
      <t>イカン</t>
    </rPh>
    <rPh sb="19" eb="21">
      <t>テツヅ</t>
    </rPh>
    <rPh sb="22" eb="24">
      <t>シュウリョウ</t>
    </rPh>
    <rPh sb="32" eb="33">
      <t>テン</t>
    </rPh>
    <phoneticPr fontId="1"/>
  </si>
  <si>
    <t>※2月1日・2日は法定点検、その他保守による利用不可の時間あり</t>
    <phoneticPr fontId="1"/>
  </si>
  <si>
    <t>(p.3)令和8年度当初予算</t>
    <rPh sb="5" eb="7">
      <t>レイワ</t>
    </rPh>
    <phoneticPr fontId="1"/>
  </si>
  <si>
    <t>(p.26)団体貸出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</si>
</sst>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%"/>
    <numFmt numFmtId="177" formatCode="#,##0_);[Red]\(#,##0\)"/>
    <numFmt numFmtId="178" formatCode="0_ "/>
    <numFmt numFmtId="179" formatCode="0.0"/>
    <numFmt numFmtId="180" formatCode="#,##0_ "/>
    <numFmt numFmtId="181" formatCode="0.0_ "/>
    <numFmt numFmtId="182" formatCode="0.0_);[Red]\(0.0\)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rgb="FF000000"/>
      <name val="Century"/>
      <family val="1"/>
    </font>
    <font>
      <sz val="6"/>
      <name val="游ゴシック"/>
      <family val="3"/>
      <charset val="128"/>
      <scheme val="minor"/>
    </font>
    <font>
      <b/>
      <sz val="14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b/>
      <sz val="12"/>
      <name val="UD デジタル 教科書体 N-R"/>
      <family val="1"/>
      <charset val="128"/>
    </font>
    <font>
      <b/>
      <sz val="11"/>
      <name val="UD デジタル 教科書体 N-R"/>
      <family val="1"/>
      <charset val="128"/>
    </font>
    <font>
      <sz val="10.5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9"/>
      <name val="UD デジタル 教科書体 N-R"/>
      <family val="1"/>
      <charset val="128"/>
    </font>
    <font>
      <b/>
      <sz val="10.5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trike/>
      <sz val="11"/>
      <name val="UD デジタル 教科書体 N-R"/>
      <family val="1"/>
      <charset val="128"/>
    </font>
    <font>
      <b/>
      <sz val="16"/>
      <name val="UD デジタル 教科書体 N-R"/>
      <family val="1"/>
      <charset val="128"/>
    </font>
    <font>
      <sz val="8.5"/>
      <name val="UD デジタル 教科書体 N-R"/>
      <family val="1"/>
      <charset val="128"/>
    </font>
    <font>
      <sz val="8"/>
      <name val="UD デジタル 教科書体 N-R"/>
      <family val="1"/>
      <charset val="128"/>
    </font>
    <font>
      <b/>
      <sz val="10"/>
      <name val="UD デジタル 教科書体 N-R"/>
      <family val="1"/>
      <charset val="128"/>
    </font>
    <font>
      <b/>
      <sz val="18"/>
      <name val="UD デジタル 教科書体 N-R"/>
      <family val="1"/>
      <charset val="128"/>
    </font>
    <font>
      <sz val="9"/>
      <name val="Calibri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rgb="FF000000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45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7" fillId="0" borderId="0" xfId="0" applyFont="1">
      <alignment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6" fillId="0" borderId="27" xfId="0" applyFont="1" applyBorder="1" applyAlignment="1">
      <alignment horizontal="right" vertical="center" wrapText="1"/>
    </xf>
    <xf numFmtId="3" fontId="6" fillId="0" borderId="21" xfId="0" applyNumberFormat="1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right" vertical="center" wrapText="1"/>
    </xf>
    <xf numFmtId="0" fontId="6" fillId="0" borderId="24" xfId="0" applyFont="1" applyBorder="1" applyAlignment="1">
      <alignment horizontal="right" vertical="center" wrapText="1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46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6" fillId="0" borderId="50" xfId="0" applyFont="1" applyBorder="1" applyAlignment="1">
      <alignment horizontal="justify" vertical="center" wrapText="1"/>
    </xf>
    <xf numFmtId="0" fontId="6" fillId="0" borderId="49" xfId="0" applyFont="1" applyBorder="1" applyAlignment="1">
      <alignment horizontal="justify" vertical="center" wrapText="1"/>
    </xf>
    <xf numFmtId="0" fontId="6" fillId="0" borderId="48" xfId="0" applyFont="1" applyBorder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6" fillId="0" borderId="46" xfId="0" applyFont="1" applyBorder="1">
      <alignment vertical="center"/>
    </xf>
    <xf numFmtId="0" fontId="6" fillId="0" borderId="4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justify" vertical="center"/>
    </xf>
    <xf numFmtId="0" fontId="6" fillId="0" borderId="23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38" xfId="0" applyFont="1" applyBorder="1">
      <alignment vertical="center"/>
    </xf>
    <xf numFmtId="3" fontId="6" fillId="0" borderId="0" xfId="0" applyNumberFormat="1" applyFont="1">
      <alignment vertical="center"/>
    </xf>
    <xf numFmtId="0" fontId="5" fillId="0" borderId="51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6" fillId="0" borderId="53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justify" vertical="center"/>
    </xf>
    <xf numFmtId="0" fontId="6" fillId="0" borderId="56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35" xfId="0" applyFont="1" applyBorder="1" applyAlignment="1">
      <alignment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7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6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9" fontId="6" fillId="0" borderId="24" xfId="2" applyFont="1" applyFill="1" applyBorder="1" applyAlignment="1">
      <alignment horizontal="right" vertical="center"/>
    </xf>
    <xf numFmtId="0" fontId="8" fillId="0" borderId="5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  <xf numFmtId="0" fontId="10" fillId="0" borderId="26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14" fillId="0" borderId="0" xfId="0" applyFont="1" applyAlignment="1">
      <alignment horizontal="right" vertical="center"/>
    </xf>
    <xf numFmtId="0" fontId="6" fillId="0" borderId="3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8" fontId="6" fillId="0" borderId="0" xfId="0" applyNumberFormat="1" applyFont="1">
      <alignment vertical="center"/>
    </xf>
    <xf numFmtId="0" fontId="12" fillId="0" borderId="0" xfId="0" applyFont="1" applyAlignment="1">
      <alignment horizontal="left" vertical="center"/>
    </xf>
    <xf numFmtId="0" fontId="6" fillId="0" borderId="15" xfId="0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right" vertical="center" wrapText="1"/>
    </xf>
    <xf numFmtId="0" fontId="15" fillId="0" borderId="0" xfId="0" applyFont="1">
      <alignment vertical="center"/>
    </xf>
    <xf numFmtId="0" fontId="6" fillId="0" borderId="52" xfId="0" applyFont="1" applyBorder="1" applyAlignment="1">
      <alignment horizontal="center" vertical="center" wrapText="1"/>
    </xf>
    <xf numFmtId="176" fontId="6" fillId="0" borderId="0" xfId="2" applyNumberFormat="1" applyFont="1" applyFill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79" fontId="6" fillId="0" borderId="0" xfId="0" applyNumberFormat="1" applyFont="1">
      <alignment vertical="center"/>
    </xf>
    <xf numFmtId="38" fontId="6" fillId="0" borderId="0" xfId="1" applyFont="1" applyFill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180" fontId="6" fillId="0" borderId="0" xfId="0" applyNumberFormat="1" applyFont="1">
      <alignment vertical="center"/>
    </xf>
    <xf numFmtId="0" fontId="10" fillId="0" borderId="6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6" fillId="0" borderId="56" xfId="0" applyFont="1" applyBorder="1">
      <alignment vertical="center"/>
    </xf>
    <xf numFmtId="3" fontId="6" fillId="0" borderId="56" xfId="0" applyNumberFormat="1" applyFont="1" applyBorder="1">
      <alignment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30" xfId="0" applyFont="1" applyBorder="1">
      <alignment vertical="center"/>
    </xf>
    <xf numFmtId="0" fontId="6" fillId="0" borderId="5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1" xfId="0" applyFont="1" applyBorder="1" applyAlignment="1">
      <alignment vertical="top" wrapText="1"/>
    </xf>
    <xf numFmtId="0" fontId="6" fillId="0" borderId="6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16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6" fillId="0" borderId="23" xfId="0" applyFont="1" applyBorder="1" applyAlignment="1">
      <alignment horizontal="justify" vertical="center" wrapText="1"/>
    </xf>
    <xf numFmtId="0" fontId="6" fillId="0" borderId="39" xfId="0" applyFont="1" applyBorder="1" applyAlignment="1">
      <alignment horizontal="justify" vertical="center" wrapText="1"/>
    </xf>
    <xf numFmtId="0" fontId="6" fillId="0" borderId="38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9" fontId="10" fillId="0" borderId="24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2" borderId="5" xfId="0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10" fillId="2" borderId="10" xfId="0" applyFont="1" applyFill="1" applyBorder="1" applyAlignment="1">
      <alignment horizontal="right" vertical="center" wrapText="1"/>
    </xf>
    <xf numFmtId="3" fontId="6" fillId="0" borderId="28" xfId="0" applyNumberFormat="1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3" fontId="6" fillId="0" borderId="16" xfId="0" applyNumberFormat="1" applyFont="1" applyBorder="1" applyAlignment="1">
      <alignment horizontal="right" vertical="center" wrapText="1"/>
    </xf>
    <xf numFmtId="56" fontId="6" fillId="0" borderId="25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/>
    </xf>
    <xf numFmtId="3" fontId="6" fillId="0" borderId="29" xfId="0" applyNumberFormat="1" applyFont="1" applyBorder="1" applyAlignment="1">
      <alignment horizontal="right" vertical="center" wrapText="1"/>
    </xf>
    <xf numFmtId="0" fontId="11" fillId="0" borderId="33" xfId="0" applyFont="1" applyBorder="1">
      <alignment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0" fillId="0" borderId="33" xfId="0" applyFont="1" applyBorder="1">
      <alignment vertical="center"/>
    </xf>
    <xf numFmtId="0" fontId="6" fillId="2" borderId="87" xfId="0" applyFont="1" applyFill="1" applyBorder="1" applyAlignment="1">
      <alignment horizontal="right" vertical="center"/>
    </xf>
    <xf numFmtId="0" fontId="6" fillId="0" borderId="88" xfId="0" applyFont="1" applyBorder="1" applyAlignment="1">
      <alignment horizontal="right" vertical="center" wrapText="1"/>
    </xf>
    <xf numFmtId="0" fontId="5" fillId="0" borderId="0" xfId="0" applyFont="1" applyAlignment="1">
      <alignment horizontal="justify"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38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3" fontId="10" fillId="2" borderId="6" xfId="0" applyNumberFormat="1" applyFont="1" applyFill="1" applyBorder="1" applyAlignment="1">
      <alignment horizontal="right" vertical="center" wrapText="1"/>
    </xf>
    <xf numFmtId="0" fontId="10" fillId="0" borderId="26" xfId="0" applyFont="1" applyBorder="1" applyAlignment="1">
      <alignment horizontal="right" vertical="center" wrapText="1"/>
    </xf>
    <xf numFmtId="3" fontId="10" fillId="0" borderId="11" xfId="0" applyNumberFormat="1" applyFont="1" applyBorder="1" applyAlignment="1">
      <alignment horizontal="right" vertical="center" wrapText="1"/>
    </xf>
    <xf numFmtId="3" fontId="10" fillId="0" borderId="27" xfId="0" applyNumberFormat="1" applyFont="1" applyBorder="1" applyAlignment="1">
      <alignment horizontal="right" vertical="center" wrapText="1"/>
    </xf>
    <xf numFmtId="176" fontId="10" fillId="0" borderId="21" xfId="0" applyNumberFormat="1" applyFont="1" applyBorder="1" applyAlignment="1">
      <alignment horizontal="right" vertical="center" wrapText="1"/>
    </xf>
    <xf numFmtId="3" fontId="10" fillId="0" borderId="17" xfId="0" applyNumberFormat="1" applyFont="1" applyBorder="1" applyAlignment="1">
      <alignment horizontal="right" vertical="center" wrapText="1"/>
    </xf>
    <xf numFmtId="176" fontId="10" fillId="0" borderId="15" xfId="0" applyNumberFormat="1" applyFont="1" applyBorder="1" applyAlignment="1">
      <alignment horizontal="right" vertical="center" wrapText="1"/>
    </xf>
    <xf numFmtId="3" fontId="10" fillId="0" borderId="25" xfId="0" applyNumberFormat="1" applyFont="1" applyBorder="1" applyAlignment="1">
      <alignment horizontal="right" vertical="center" wrapText="1"/>
    </xf>
    <xf numFmtId="176" fontId="10" fillId="0" borderId="12" xfId="0" applyNumberFormat="1" applyFont="1" applyBorder="1" applyAlignment="1">
      <alignment horizontal="right" vertical="center" wrapText="1"/>
    </xf>
    <xf numFmtId="3" fontId="10" fillId="0" borderId="21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3" fontId="10" fillId="0" borderId="14" xfId="0" applyNumberFormat="1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3" fontId="10" fillId="0" borderId="10" xfId="0" applyNumberFormat="1" applyFont="1" applyBorder="1" applyAlignment="1">
      <alignment horizontal="right" vertical="center" wrapText="1"/>
    </xf>
    <xf numFmtId="3" fontId="10" fillId="0" borderId="24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3" fontId="6" fillId="0" borderId="25" xfId="0" applyNumberFormat="1" applyFont="1" applyBorder="1" applyAlignment="1">
      <alignment horizontal="right" vertical="center" wrapText="1"/>
    </xf>
    <xf numFmtId="0" fontId="6" fillId="0" borderId="28" xfId="0" applyFont="1" applyBorder="1" applyAlignment="1">
      <alignment horizontal="right" vertical="center" wrapText="1"/>
    </xf>
    <xf numFmtId="3" fontId="6" fillId="0" borderId="32" xfId="0" applyNumberFormat="1" applyFont="1" applyBorder="1" applyAlignment="1">
      <alignment horizontal="right" vertical="center" wrapText="1"/>
    </xf>
    <xf numFmtId="3" fontId="6" fillId="0" borderId="31" xfId="0" applyNumberFormat="1" applyFont="1" applyBorder="1" applyAlignment="1">
      <alignment horizontal="right" vertical="center" wrapText="1"/>
    </xf>
    <xf numFmtId="3" fontId="6" fillId="0" borderId="30" xfId="0" applyNumberFormat="1" applyFont="1" applyBorder="1" applyAlignment="1">
      <alignment horizontal="right" vertical="center" wrapText="1"/>
    </xf>
    <xf numFmtId="3" fontId="6" fillId="0" borderId="6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26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3" fontId="11" fillId="0" borderId="26" xfId="0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3" fontId="6" fillId="0" borderId="59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8" fontId="6" fillId="0" borderId="61" xfId="1" applyFont="1" applyFill="1" applyBorder="1" applyAlignment="1">
      <alignment horizontal="right" vertical="center" wrapText="1"/>
    </xf>
    <xf numFmtId="3" fontId="6" fillId="0" borderId="27" xfId="0" applyNumberFormat="1" applyFont="1" applyBorder="1" applyAlignment="1">
      <alignment horizontal="right" vertical="center" wrapText="1"/>
    </xf>
    <xf numFmtId="3" fontId="6" fillId="0" borderId="77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17" xfId="0" applyNumberFormat="1" applyFont="1" applyBorder="1" applyAlignment="1">
      <alignment horizontal="right" vertical="center" wrapText="1"/>
    </xf>
    <xf numFmtId="3" fontId="6" fillId="0" borderId="72" xfId="0" applyNumberFormat="1" applyFont="1" applyBorder="1" applyAlignment="1">
      <alignment horizontal="right" vertical="center" wrapText="1"/>
    </xf>
    <xf numFmtId="3" fontId="6" fillId="0" borderId="52" xfId="0" applyNumberFormat="1" applyFont="1" applyBorder="1" applyAlignment="1">
      <alignment horizontal="right" vertical="center" wrapText="1"/>
    </xf>
    <xf numFmtId="3" fontId="6" fillId="0" borderId="14" xfId="0" applyNumberFormat="1" applyFont="1" applyBorder="1" applyAlignment="1">
      <alignment horizontal="right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3" fontId="6" fillId="0" borderId="38" xfId="0" applyNumberFormat="1" applyFont="1" applyBorder="1" applyAlignment="1">
      <alignment horizontal="right" vertical="center" wrapText="1"/>
    </xf>
    <xf numFmtId="3" fontId="6" fillId="0" borderId="26" xfId="0" applyNumberFormat="1" applyFont="1" applyBorder="1" applyAlignment="1">
      <alignment horizontal="right" vertical="center" wrapText="1"/>
    </xf>
    <xf numFmtId="178" fontId="6" fillId="0" borderId="3" xfId="0" applyNumberFormat="1" applyFont="1" applyBorder="1" applyAlignment="1">
      <alignment horizontal="right" vertical="center" wrapText="1"/>
    </xf>
    <xf numFmtId="178" fontId="6" fillId="0" borderId="5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3" fontId="10" fillId="0" borderId="60" xfId="0" applyNumberFormat="1" applyFont="1" applyBorder="1" applyAlignment="1">
      <alignment horizontal="right" vertical="center" wrapText="1"/>
    </xf>
    <xf numFmtId="3" fontId="10" fillId="0" borderId="55" xfId="0" applyNumberFormat="1" applyFont="1" applyBorder="1" applyAlignment="1">
      <alignment horizontal="right" vertical="center" wrapText="1"/>
    </xf>
    <xf numFmtId="3" fontId="10" fillId="0" borderId="58" xfId="0" applyNumberFormat="1" applyFont="1" applyBorder="1" applyAlignment="1">
      <alignment horizontal="right" vertical="center" wrapText="1"/>
    </xf>
    <xf numFmtId="3" fontId="10" fillId="0" borderId="52" xfId="0" applyNumberFormat="1" applyFont="1" applyBorder="1" applyAlignment="1">
      <alignment horizontal="right" vertical="center" wrapText="1"/>
    </xf>
    <xf numFmtId="178" fontId="10" fillId="0" borderId="82" xfId="0" applyNumberFormat="1" applyFont="1" applyBorder="1" applyAlignment="1">
      <alignment horizontal="right" vertical="center" wrapText="1"/>
    </xf>
    <xf numFmtId="3" fontId="10" fillId="0" borderId="78" xfId="0" applyNumberFormat="1" applyFont="1" applyBorder="1" applyAlignment="1">
      <alignment horizontal="right" vertical="center" wrapText="1"/>
    </xf>
    <xf numFmtId="3" fontId="10" fillId="0" borderId="16" xfId="0" applyNumberFormat="1" applyFont="1" applyBorder="1" applyAlignment="1">
      <alignment horizontal="right" vertical="center" wrapText="1"/>
    </xf>
    <xf numFmtId="3" fontId="10" fillId="0" borderId="49" xfId="0" applyNumberFormat="1" applyFont="1" applyBorder="1" applyAlignment="1">
      <alignment horizontal="right" vertical="center" wrapText="1"/>
    </xf>
    <xf numFmtId="0" fontId="10" fillId="0" borderId="78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49" xfId="0" applyFont="1" applyBorder="1" applyAlignment="1">
      <alignment horizontal="right" vertical="center" wrapText="1"/>
    </xf>
    <xf numFmtId="178" fontId="10" fillId="0" borderId="6" xfId="0" applyNumberFormat="1" applyFont="1" applyBorder="1" applyAlignment="1">
      <alignment horizontal="right" vertical="center" wrapText="1"/>
    </xf>
    <xf numFmtId="0" fontId="10" fillId="0" borderId="19" xfId="0" applyFont="1" applyBorder="1" applyAlignment="1">
      <alignment horizontal="right" vertical="center" wrapText="1"/>
    </xf>
    <xf numFmtId="0" fontId="10" fillId="0" borderId="80" xfId="0" applyFont="1" applyBorder="1" applyAlignment="1">
      <alignment horizontal="right" vertical="center" wrapText="1"/>
    </xf>
    <xf numFmtId="0" fontId="10" fillId="0" borderId="79" xfId="0" applyFont="1" applyBorder="1" applyAlignment="1">
      <alignment horizontal="right" vertical="center" wrapText="1"/>
    </xf>
    <xf numFmtId="3" fontId="10" fillId="0" borderId="61" xfId="0" applyNumberFormat="1" applyFont="1" applyBorder="1" applyAlignment="1">
      <alignment horizontal="right" vertical="center" wrapText="1"/>
    </xf>
    <xf numFmtId="178" fontId="10" fillId="0" borderId="2" xfId="0" applyNumberFormat="1" applyFont="1" applyBorder="1" applyAlignment="1">
      <alignment horizontal="right" vertical="center" wrapText="1"/>
    </xf>
    <xf numFmtId="0" fontId="6" fillId="0" borderId="54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6" fillId="0" borderId="30" xfId="0" applyFont="1" applyBorder="1" applyAlignment="1">
      <alignment horizontal="right" vertical="center" wrapText="1"/>
    </xf>
    <xf numFmtId="0" fontId="6" fillId="0" borderId="29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182" fontId="6" fillId="0" borderId="3" xfId="0" applyNumberFormat="1" applyFont="1" applyBorder="1" applyAlignment="1">
      <alignment horizontal="right" vertical="center" wrapText="1"/>
    </xf>
    <xf numFmtId="0" fontId="6" fillId="0" borderId="81" xfId="0" applyFont="1" applyBorder="1" applyAlignment="1">
      <alignment horizontal="right" vertical="center" wrapText="1"/>
    </xf>
    <xf numFmtId="0" fontId="6" fillId="0" borderId="80" xfId="0" applyFont="1" applyBorder="1" applyAlignment="1">
      <alignment horizontal="right" vertical="center" wrapText="1"/>
    </xf>
    <xf numFmtId="3" fontId="6" fillId="0" borderId="82" xfId="0" applyNumberFormat="1" applyFont="1" applyBorder="1" applyAlignment="1">
      <alignment horizontal="right" vertical="center" wrapText="1"/>
    </xf>
    <xf numFmtId="182" fontId="6" fillId="0" borderId="82" xfId="0" applyNumberFormat="1" applyFont="1" applyBorder="1" applyAlignment="1">
      <alignment horizontal="right" vertical="center" wrapText="1"/>
    </xf>
    <xf numFmtId="3" fontId="6" fillId="0" borderId="39" xfId="0" applyNumberFormat="1" applyFont="1" applyBorder="1" applyAlignment="1">
      <alignment horizontal="right" vertical="center" wrapText="1"/>
    </xf>
    <xf numFmtId="180" fontId="6" fillId="0" borderId="16" xfId="0" applyNumberFormat="1" applyFont="1" applyBorder="1" applyAlignment="1">
      <alignment horizontal="right" vertical="center" wrapText="1"/>
    </xf>
    <xf numFmtId="177" fontId="6" fillId="0" borderId="8" xfId="0" applyNumberFormat="1" applyFont="1" applyBorder="1" applyAlignment="1">
      <alignment horizontal="right" vertical="center" wrapText="1"/>
    </xf>
    <xf numFmtId="3" fontId="6" fillId="0" borderId="84" xfId="0" applyNumberFormat="1" applyFont="1" applyBorder="1" applyAlignment="1">
      <alignment horizontal="right" vertical="center" wrapText="1"/>
    </xf>
    <xf numFmtId="178" fontId="6" fillId="0" borderId="9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1" fontId="6" fillId="0" borderId="11" xfId="0" applyNumberFormat="1" applyFont="1" applyBorder="1" applyAlignment="1">
      <alignment horizontal="right" vertical="center" wrapText="1"/>
    </xf>
    <xf numFmtId="177" fontId="6" fillId="0" borderId="3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177" fontId="6" fillId="0" borderId="16" xfId="0" applyNumberFormat="1" applyFont="1" applyBorder="1" applyAlignment="1">
      <alignment horizontal="right" vertical="center"/>
    </xf>
    <xf numFmtId="177" fontId="6" fillId="0" borderId="39" xfId="0" applyNumberFormat="1" applyFont="1" applyBorder="1" applyAlignment="1">
      <alignment horizontal="right" vertical="center"/>
    </xf>
    <xf numFmtId="3" fontId="6" fillId="0" borderId="52" xfId="0" applyNumberFormat="1" applyFont="1" applyBorder="1">
      <alignment vertical="center"/>
    </xf>
    <xf numFmtId="181" fontId="6" fillId="0" borderId="52" xfId="0" applyNumberFormat="1" applyFont="1" applyBorder="1">
      <alignment vertical="center"/>
    </xf>
    <xf numFmtId="3" fontId="6" fillId="0" borderId="5" xfId="0" applyNumberFormat="1" applyFont="1" applyBorder="1">
      <alignment vertical="center"/>
    </xf>
    <xf numFmtId="0" fontId="6" fillId="0" borderId="5" xfId="0" applyFont="1" applyBorder="1">
      <alignment vertical="center"/>
    </xf>
    <xf numFmtId="3" fontId="6" fillId="0" borderId="7" xfId="0" applyNumberFormat="1" applyFont="1" applyBorder="1">
      <alignment vertical="center"/>
    </xf>
    <xf numFmtId="3" fontId="6" fillId="0" borderId="23" xfId="0" applyNumberFormat="1" applyFont="1" applyBorder="1" applyAlignment="1">
      <alignment horizontal="right" vertical="center" wrapText="1"/>
    </xf>
    <xf numFmtId="0" fontId="6" fillId="0" borderId="39" xfId="0" applyFont="1" applyBorder="1" applyAlignment="1">
      <alignment horizontal="right" vertical="center" wrapText="1"/>
    </xf>
    <xf numFmtId="0" fontId="6" fillId="0" borderId="38" xfId="0" applyFont="1" applyBorder="1" applyAlignment="1">
      <alignment horizontal="right" vertical="center" wrapText="1"/>
    </xf>
    <xf numFmtId="1" fontId="11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right" vertical="center"/>
    </xf>
    <xf numFmtId="1" fontId="20" fillId="0" borderId="1" xfId="0" applyNumberFormat="1" applyFont="1" applyBorder="1" applyAlignment="1">
      <alignment horizontal="right" vertical="center"/>
    </xf>
    <xf numFmtId="38" fontId="6" fillId="0" borderId="5" xfId="1" applyFont="1" applyFill="1" applyBorder="1" applyAlignment="1">
      <alignment horizontal="right" vertical="center" wrapText="1"/>
    </xf>
    <xf numFmtId="3" fontId="6" fillId="0" borderId="17" xfId="0" applyNumberFormat="1" applyFont="1" applyBorder="1" applyAlignment="1">
      <alignment vertical="center" wrapText="1"/>
    </xf>
    <xf numFmtId="3" fontId="6" fillId="0" borderId="16" xfId="0" applyNumberFormat="1" applyFont="1" applyBorder="1" applyAlignment="1">
      <alignment vertical="center" wrapText="1"/>
    </xf>
    <xf numFmtId="3" fontId="6" fillId="0" borderId="15" xfId="0" applyNumberFormat="1" applyFont="1" applyBorder="1" applyAlignment="1">
      <alignment vertical="center" wrapText="1"/>
    </xf>
    <xf numFmtId="180" fontId="6" fillId="0" borderId="17" xfId="0" applyNumberFormat="1" applyFont="1" applyBorder="1" applyAlignment="1">
      <alignment vertical="center" wrapText="1"/>
    </xf>
    <xf numFmtId="180" fontId="6" fillId="0" borderId="16" xfId="0" applyNumberFormat="1" applyFont="1" applyBorder="1" applyAlignment="1">
      <alignment vertical="center" wrapText="1"/>
    </xf>
    <xf numFmtId="180" fontId="6" fillId="0" borderId="15" xfId="0" applyNumberFormat="1" applyFont="1" applyBorder="1" applyAlignment="1">
      <alignment vertical="center" wrapText="1"/>
    </xf>
    <xf numFmtId="180" fontId="6" fillId="0" borderId="5" xfId="0" applyNumberFormat="1" applyFont="1" applyBorder="1" applyAlignment="1">
      <alignment vertical="center" wrapText="1"/>
    </xf>
    <xf numFmtId="180" fontId="6" fillId="0" borderId="14" xfId="0" applyNumberFormat="1" applyFont="1" applyBorder="1" applyAlignment="1">
      <alignment vertical="center" wrapText="1"/>
    </xf>
    <xf numFmtId="180" fontId="6" fillId="0" borderId="13" xfId="0" applyNumberFormat="1" applyFont="1" applyBorder="1" applyAlignment="1">
      <alignment vertical="center" wrapText="1"/>
    </xf>
    <xf numFmtId="180" fontId="6" fillId="0" borderId="12" xfId="0" applyNumberFormat="1" applyFont="1" applyBorder="1" applyAlignment="1">
      <alignment vertical="center" wrapText="1"/>
    </xf>
    <xf numFmtId="180" fontId="6" fillId="0" borderId="9" xfId="0" applyNumberFormat="1" applyFont="1" applyBorder="1" applyAlignment="1">
      <alignment vertical="center" wrapText="1"/>
    </xf>
    <xf numFmtId="0" fontId="6" fillId="0" borderId="11" xfId="0" applyFont="1" applyBorder="1" applyAlignment="1">
      <alignment horizontal="right" vertical="center" wrapText="1"/>
    </xf>
    <xf numFmtId="38" fontId="6" fillId="0" borderId="29" xfId="1" applyFont="1" applyFill="1" applyBorder="1" applyAlignment="1">
      <alignment horizontal="right" vertical="center" wrapText="1"/>
    </xf>
    <xf numFmtId="0" fontId="6" fillId="0" borderId="29" xfId="0" applyFont="1" applyBorder="1">
      <alignment vertical="center"/>
    </xf>
    <xf numFmtId="38" fontId="6" fillId="0" borderId="16" xfId="1" applyFont="1" applyFill="1" applyBorder="1" applyAlignment="1">
      <alignment horizontal="right" vertical="center" wrapText="1"/>
    </xf>
    <xf numFmtId="0" fontId="6" fillId="0" borderId="16" xfId="0" applyFont="1" applyBorder="1">
      <alignment vertical="center"/>
    </xf>
    <xf numFmtId="38" fontId="6" fillId="0" borderId="13" xfId="1" applyFont="1" applyFill="1" applyBorder="1" applyAlignment="1">
      <alignment horizontal="right" vertical="center" wrapText="1"/>
    </xf>
    <xf numFmtId="0" fontId="6" fillId="0" borderId="13" xfId="0" applyFont="1" applyBorder="1">
      <alignment vertical="center"/>
    </xf>
    <xf numFmtId="38" fontId="6" fillId="0" borderId="28" xfId="1" applyFont="1" applyFill="1" applyBorder="1" applyAlignment="1">
      <alignment horizontal="right" vertical="center" wrapText="1"/>
    </xf>
    <xf numFmtId="0" fontId="6" fillId="0" borderId="28" xfId="0" applyFont="1" applyBorder="1">
      <alignment vertical="center"/>
    </xf>
    <xf numFmtId="3" fontId="6" fillId="0" borderId="27" xfId="0" applyNumberFormat="1" applyFont="1" applyBorder="1" applyAlignment="1">
      <alignment horizontal="right" vertical="center"/>
    </xf>
    <xf numFmtId="176" fontId="6" fillId="0" borderId="21" xfId="2" applyNumberFormat="1" applyFont="1" applyFill="1" applyBorder="1" applyAlignment="1">
      <alignment horizontal="right" vertical="center"/>
    </xf>
    <xf numFmtId="3" fontId="6" fillId="0" borderId="14" xfId="0" applyNumberFormat="1" applyFont="1" applyBorder="1" applyAlignment="1">
      <alignment horizontal="right" vertical="center"/>
    </xf>
    <xf numFmtId="176" fontId="6" fillId="0" borderId="12" xfId="2" applyNumberFormat="1" applyFont="1" applyFill="1" applyBorder="1" applyAlignment="1">
      <alignment horizontal="right" vertical="center"/>
    </xf>
    <xf numFmtId="3" fontId="6" fillId="0" borderId="25" xfId="0" applyNumberFormat="1" applyFont="1" applyBorder="1" applyAlignment="1">
      <alignment horizontal="right" vertical="center"/>
    </xf>
    <xf numFmtId="3" fontId="6" fillId="2" borderId="85" xfId="0" applyNumberFormat="1" applyFont="1" applyFill="1" applyBorder="1" applyAlignment="1">
      <alignment horizontal="right" vertical="center"/>
    </xf>
    <xf numFmtId="3" fontId="6" fillId="0" borderId="76" xfId="0" applyNumberFormat="1" applyFont="1" applyBorder="1" applyAlignment="1">
      <alignment horizontal="right" vertical="center" wrapText="1"/>
    </xf>
    <xf numFmtId="3" fontId="6" fillId="2" borderId="49" xfId="0" applyNumberFormat="1" applyFont="1" applyFill="1" applyBorder="1" applyAlignment="1">
      <alignment horizontal="right" vertical="center"/>
    </xf>
    <xf numFmtId="3" fontId="6" fillId="2" borderId="79" xfId="0" applyNumberFormat="1" applyFont="1" applyFill="1" applyBorder="1" applyAlignment="1">
      <alignment horizontal="right" vertical="center"/>
    </xf>
    <xf numFmtId="3" fontId="6" fillId="0" borderId="71" xfId="0" applyNumberFormat="1" applyFont="1" applyBorder="1" applyAlignment="1">
      <alignment horizontal="right" vertical="center" wrapText="1"/>
    </xf>
    <xf numFmtId="0" fontId="6" fillId="2" borderId="49" xfId="0" applyFont="1" applyFill="1" applyBorder="1" applyAlignment="1">
      <alignment horizontal="right" vertical="center"/>
    </xf>
    <xf numFmtId="3" fontId="6" fillId="2" borderId="86" xfId="0" applyNumberFormat="1" applyFont="1" applyFill="1" applyBorder="1" applyAlignment="1">
      <alignment horizontal="right" vertical="center" wrapText="1"/>
    </xf>
    <xf numFmtId="3" fontId="6" fillId="2" borderId="89" xfId="0" applyNumberFormat="1" applyFont="1" applyFill="1" applyBorder="1" applyAlignment="1">
      <alignment horizontal="right" vertical="center"/>
    </xf>
    <xf numFmtId="3" fontId="6" fillId="0" borderId="88" xfId="0" applyNumberFormat="1" applyFont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/>
    </xf>
    <xf numFmtId="3" fontId="6" fillId="0" borderId="1" xfId="0" applyNumberFormat="1" applyFont="1" applyBorder="1" applyAlignment="1">
      <alignment vertical="center" wrapText="1"/>
    </xf>
    <xf numFmtId="3" fontId="6" fillId="0" borderId="57" xfId="0" applyNumberFormat="1" applyFont="1" applyBorder="1" applyAlignment="1">
      <alignment horizontal="right" vertical="center" wrapText="1"/>
    </xf>
    <xf numFmtId="3" fontId="6" fillId="0" borderId="55" xfId="0" applyNumberFormat="1" applyFont="1" applyBorder="1" applyAlignment="1">
      <alignment horizontal="right" vertical="center" wrapText="1"/>
    </xf>
    <xf numFmtId="3" fontId="6" fillId="0" borderId="58" xfId="0" applyNumberFormat="1" applyFont="1" applyBorder="1" applyAlignment="1">
      <alignment horizontal="right" vertical="center" wrapText="1"/>
    </xf>
    <xf numFmtId="3" fontId="6" fillId="2" borderId="52" xfId="0" applyNumberFormat="1" applyFont="1" applyFill="1" applyBorder="1" applyAlignment="1">
      <alignment horizontal="right" vertical="center" wrapText="1"/>
    </xf>
    <xf numFmtId="0" fontId="6" fillId="0" borderId="48" xfId="0" applyFont="1" applyBorder="1" applyAlignment="1">
      <alignment horizontal="right" vertical="center" wrapText="1"/>
    </xf>
    <xf numFmtId="1" fontId="6" fillId="2" borderId="9" xfId="0" applyNumberFormat="1" applyFont="1" applyFill="1" applyBorder="1" applyAlignment="1">
      <alignment horizontal="right" vertical="center" wrapText="1"/>
    </xf>
    <xf numFmtId="0" fontId="10" fillId="0" borderId="27" xfId="0" applyFont="1" applyBorder="1" applyAlignment="1">
      <alignment horizontal="righ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right" vertical="center" wrapText="1"/>
    </xf>
    <xf numFmtId="3" fontId="10" fillId="0" borderId="14" xfId="0" applyNumberFormat="1" applyFont="1" applyBorder="1">
      <alignment vertical="center"/>
    </xf>
    <xf numFmtId="3" fontId="10" fillId="0" borderId="13" xfId="0" applyNumberFormat="1" applyFont="1" applyBorder="1">
      <alignment vertical="center"/>
    </xf>
    <xf numFmtId="178" fontId="10" fillId="0" borderId="48" xfId="0" applyNumberFormat="1" applyFont="1" applyBorder="1">
      <alignment vertical="center"/>
    </xf>
    <xf numFmtId="0" fontId="6" fillId="0" borderId="57" xfId="0" applyFont="1" applyBorder="1" applyAlignment="1">
      <alignment horizontal="right" vertical="center" wrapText="1"/>
    </xf>
    <xf numFmtId="0" fontId="6" fillId="0" borderId="55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38" fontId="6" fillId="0" borderId="14" xfId="1" applyFont="1" applyFill="1" applyBorder="1" applyAlignment="1">
      <alignment horizontal="right" vertical="center" wrapText="1"/>
    </xf>
    <xf numFmtId="38" fontId="6" fillId="0" borderId="12" xfId="1" applyFont="1" applyFill="1" applyBorder="1" applyAlignment="1">
      <alignment horizontal="right" vertical="center" wrapText="1"/>
    </xf>
    <xf numFmtId="38" fontId="6" fillId="0" borderId="11" xfId="1" applyFont="1" applyFill="1" applyBorder="1" applyAlignment="1">
      <alignment horizontal="right" vertical="center" wrapText="1"/>
    </xf>
    <xf numFmtId="38" fontId="6" fillId="0" borderId="27" xfId="1" applyFont="1" applyFill="1" applyBorder="1" applyAlignment="1">
      <alignment horizontal="right" vertical="center"/>
    </xf>
    <xf numFmtId="38" fontId="6" fillId="0" borderId="29" xfId="1" applyFont="1" applyFill="1" applyBorder="1" applyAlignment="1">
      <alignment horizontal="right" vertical="center"/>
    </xf>
    <xf numFmtId="38" fontId="6" fillId="0" borderId="50" xfId="1" applyFont="1" applyFill="1" applyBorder="1" applyAlignment="1">
      <alignment horizontal="right" vertical="center"/>
    </xf>
    <xf numFmtId="38" fontId="6" fillId="0" borderId="37" xfId="1" applyFont="1" applyFill="1" applyBorder="1" applyAlignment="1">
      <alignment horizontal="right" vertical="center"/>
    </xf>
    <xf numFmtId="38" fontId="6" fillId="0" borderId="17" xfId="1" applyFont="1" applyFill="1" applyBorder="1" applyAlignment="1">
      <alignment horizontal="right" vertical="center"/>
    </xf>
    <xf numFmtId="38" fontId="6" fillId="0" borderId="16" xfId="1" applyFont="1" applyFill="1" applyBorder="1" applyAlignment="1">
      <alignment horizontal="right" vertical="center"/>
    </xf>
    <xf numFmtId="38" fontId="6" fillId="0" borderId="49" xfId="1" applyFont="1" applyFill="1" applyBorder="1" applyAlignment="1">
      <alignment horizontal="right" vertical="center"/>
    </xf>
    <xf numFmtId="38" fontId="6" fillId="0" borderId="5" xfId="1" applyFont="1" applyFill="1" applyBorder="1" applyAlignment="1">
      <alignment horizontal="right" vertical="center"/>
    </xf>
    <xf numFmtId="38" fontId="6" fillId="0" borderId="16" xfId="1" applyFont="1" applyFill="1" applyBorder="1" applyAlignment="1">
      <alignment vertical="center"/>
    </xf>
    <xf numFmtId="38" fontId="6" fillId="0" borderId="52" xfId="1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horizontal="right" vertical="center"/>
    </xf>
    <xf numFmtId="38" fontId="6" fillId="0" borderId="13" xfId="1" applyFont="1" applyFill="1" applyBorder="1" applyAlignment="1">
      <alignment horizontal="right" vertical="center"/>
    </xf>
    <xf numFmtId="38" fontId="6" fillId="0" borderId="48" xfId="1" applyFont="1" applyFill="1" applyBorder="1" applyAlignment="1">
      <alignment horizontal="right" vertical="center"/>
    </xf>
    <xf numFmtId="38" fontId="6" fillId="0" borderId="26" xfId="1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0" fontId="6" fillId="0" borderId="27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57" xfId="0" applyFont="1" applyBorder="1" applyAlignment="1">
      <alignment horizontal="right" vertical="center"/>
    </xf>
    <xf numFmtId="0" fontId="6" fillId="0" borderId="55" xfId="0" applyFont="1" applyBorder="1" applyAlignment="1">
      <alignment horizontal="right" vertical="center"/>
    </xf>
    <xf numFmtId="0" fontId="6" fillId="0" borderId="5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6" fillId="0" borderId="81" xfId="0" applyFont="1" applyBorder="1" applyAlignment="1">
      <alignment horizontal="right" vertical="center"/>
    </xf>
    <xf numFmtId="0" fontId="6" fillId="0" borderId="80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38" fontId="6" fillId="0" borderId="9" xfId="1" applyFont="1" applyFill="1" applyBorder="1" applyAlignment="1">
      <alignment horizontal="right" vertical="center"/>
    </xf>
    <xf numFmtId="179" fontId="6" fillId="0" borderId="21" xfId="0" applyNumberFormat="1" applyFont="1" applyBorder="1" applyAlignment="1">
      <alignment horizontal="right" vertical="center" wrapText="1"/>
    </xf>
    <xf numFmtId="179" fontId="6" fillId="0" borderId="15" xfId="0" applyNumberFormat="1" applyFont="1" applyBorder="1" applyAlignment="1">
      <alignment horizontal="right" vertical="center" wrapText="1"/>
    </xf>
    <xf numFmtId="38" fontId="6" fillId="0" borderId="55" xfId="1" applyFont="1" applyFill="1" applyBorder="1" applyAlignment="1">
      <alignment horizontal="right" vertical="center" wrapText="1"/>
    </xf>
    <xf numFmtId="179" fontId="6" fillId="0" borderId="54" xfId="0" applyNumberFormat="1" applyFont="1" applyBorder="1" applyAlignment="1">
      <alignment horizontal="right" vertical="center" wrapText="1"/>
    </xf>
    <xf numFmtId="179" fontId="6" fillId="0" borderId="12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3" fontId="10" fillId="0" borderId="15" xfId="0" applyNumberFormat="1" applyFont="1" applyBorder="1" applyAlignment="1">
      <alignment horizontal="right" vertical="center" wrapText="1"/>
    </xf>
    <xf numFmtId="176" fontId="10" fillId="0" borderId="6" xfId="0" applyNumberFormat="1" applyFont="1" applyBorder="1" applyAlignment="1">
      <alignment horizontal="right" vertical="center" wrapText="1"/>
    </xf>
    <xf numFmtId="3" fontId="10" fillId="0" borderId="13" xfId="0" applyNumberFormat="1" applyFont="1" applyBorder="1" applyAlignment="1">
      <alignment horizontal="right" vertical="center" wrapText="1"/>
    </xf>
    <xf numFmtId="3" fontId="10" fillId="0" borderId="12" xfId="0" applyNumberFormat="1" applyFont="1" applyBorder="1" applyAlignment="1">
      <alignment horizontal="right" vertical="center" wrapText="1"/>
    </xf>
    <xf numFmtId="176" fontId="10" fillId="0" borderId="10" xfId="0" applyNumberFormat="1" applyFont="1" applyBorder="1" applyAlignment="1">
      <alignment horizontal="right" vertical="center" wrapText="1"/>
    </xf>
    <xf numFmtId="3" fontId="10" fillId="0" borderId="28" xfId="0" applyNumberFormat="1" applyFont="1" applyBorder="1" applyAlignment="1">
      <alignment horizontal="right" vertical="center" wrapText="1"/>
    </xf>
    <xf numFmtId="176" fontId="10" fillId="0" borderId="11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176" fontId="9" fillId="0" borderId="11" xfId="0" applyNumberFormat="1" applyFont="1" applyBorder="1" applyAlignment="1">
      <alignment horizontal="right" vertical="center" wrapText="1"/>
    </xf>
    <xf numFmtId="177" fontId="6" fillId="0" borderId="17" xfId="0" applyNumberFormat="1" applyFont="1" applyBorder="1" applyAlignment="1">
      <alignment horizontal="right"/>
    </xf>
    <xf numFmtId="177" fontId="6" fillId="0" borderId="16" xfId="0" applyNumberFormat="1" applyFont="1" applyBorder="1" applyAlignment="1">
      <alignment horizontal="right"/>
    </xf>
    <xf numFmtId="177" fontId="6" fillId="0" borderId="49" xfId="0" applyNumberFormat="1" applyFont="1" applyBorder="1" applyAlignment="1">
      <alignment horizontal="right"/>
    </xf>
    <xf numFmtId="177" fontId="6" fillId="0" borderId="81" xfId="0" applyNumberFormat="1" applyFont="1" applyBorder="1" applyAlignment="1">
      <alignment horizontal="right" vertical="center"/>
    </xf>
    <xf numFmtId="177" fontId="6" fillId="0" borderId="80" xfId="0" applyNumberFormat="1" applyFont="1" applyBorder="1" applyAlignment="1">
      <alignment horizontal="right" vertical="center"/>
    </xf>
    <xf numFmtId="177" fontId="6" fillId="0" borderId="79" xfId="0" applyNumberFormat="1" applyFont="1" applyBorder="1" applyAlignment="1">
      <alignment horizontal="right" vertical="center"/>
    </xf>
    <xf numFmtId="177" fontId="6" fillId="0" borderId="32" xfId="0" applyNumberFormat="1" applyFont="1" applyBorder="1" applyAlignment="1">
      <alignment horizontal="right" vertical="center"/>
    </xf>
    <xf numFmtId="177" fontId="6" fillId="0" borderId="31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6" fillId="0" borderId="23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10" fillId="0" borderId="35" xfId="0" applyNumberFormat="1" applyFont="1" applyBorder="1" applyAlignment="1">
      <alignment horizontal="right" vertical="center" wrapText="1"/>
    </xf>
    <xf numFmtId="3" fontId="10" fillId="0" borderId="34" xfId="0" applyNumberFormat="1" applyFont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0" fontId="10" fillId="0" borderId="33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right" vertical="center" wrapText="1"/>
    </xf>
    <xf numFmtId="0" fontId="10" fillId="0" borderId="34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5" fillId="0" borderId="51" xfId="0" applyFont="1" applyBorder="1">
      <alignment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 wrapText="1"/>
    </xf>
    <xf numFmtId="0" fontId="6" fillId="0" borderId="8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3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6" fillId="0" borderId="23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33" xfId="0" applyFont="1" applyBorder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/>
    </xf>
    <xf numFmtId="0" fontId="6" fillId="0" borderId="76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71" xfId="0" applyFont="1" applyBorder="1" applyAlignment="1">
      <alignment horizontal="center" vertical="center" textRotation="255"/>
    </xf>
    <xf numFmtId="0" fontId="6" fillId="0" borderId="7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9" fillId="0" borderId="64" xfId="0" applyFont="1" applyBorder="1" applyAlignment="1">
      <alignment horizontal="justify" vertical="center"/>
    </xf>
    <xf numFmtId="0" fontId="9" fillId="0" borderId="63" xfId="0" applyFont="1" applyBorder="1" applyAlignment="1">
      <alignment horizontal="justify" vertical="center"/>
    </xf>
    <xf numFmtId="0" fontId="9" fillId="0" borderId="62" xfId="0" applyFont="1" applyBorder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6" fillId="0" borderId="70" xfId="0" applyFont="1" applyBorder="1" applyAlignment="1">
      <alignment horizontal="center" vertical="center" wrapText="1"/>
    </xf>
    <xf numFmtId="0" fontId="6" fillId="0" borderId="69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0" fontId="10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255" wrapText="1"/>
    </xf>
    <xf numFmtId="0" fontId="17" fillId="0" borderId="81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left" vertical="center"/>
    </xf>
    <xf numFmtId="0" fontId="10" fillId="0" borderId="51" xfId="0" applyFont="1" applyBorder="1">
      <alignment vertical="center"/>
    </xf>
    <xf numFmtId="0" fontId="6" fillId="0" borderId="0" xfId="0" applyFont="1">
      <alignment vertical="center"/>
    </xf>
    <xf numFmtId="0" fontId="10" fillId="0" borderId="33" xfId="0" applyFont="1" applyBorder="1">
      <alignment vertical="center"/>
    </xf>
    <xf numFmtId="0" fontId="6" fillId="0" borderId="46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 wrapText="1" readingOrder="2"/>
    </xf>
    <xf numFmtId="0" fontId="6" fillId="0" borderId="83" xfId="0" applyFont="1" applyBorder="1" applyAlignment="1">
      <alignment horizontal="center" vertical="center" wrapText="1" readingOrder="2"/>
    </xf>
    <xf numFmtId="0" fontId="6" fillId="0" borderId="25" xfId="0" applyFont="1" applyBorder="1" applyAlignment="1">
      <alignment horizontal="center" vertical="center" wrapText="1" readingOrder="2"/>
    </xf>
    <xf numFmtId="180" fontId="11" fillId="0" borderId="37" xfId="0" applyNumberFormat="1" applyFont="1" applyBorder="1" applyAlignment="1">
      <alignment horizontal="right" vertical="center" wrapText="1"/>
    </xf>
    <xf numFmtId="180" fontId="11" fillId="0" borderId="26" xfId="0" applyNumberFormat="1" applyFont="1" applyBorder="1" applyAlignment="1">
      <alignment horizontal="right" vertical="center" wrapText="1"/>
    </xf>
    <xf numFmtId="0" fontId="6" fillId="0" borderId="78" xfId="0" applyFont="1" applyBorder="1" applyAlignment="1">
      <alignment horizontal="right" vertical="center" wrapText="1"/>
    </xf>
    <xf numFmtId="179" fontId="6" fillId="0" borderId="30" xfId="0" applyNumberFormat="1" applyFont="1" applyBorder="1" applyAlignment="1">
      <alignment horizontal="right" vertical="center" wrapText="1"/>
    </xf>
    <xf numFmtId="3" fontId="10" fillId="0" borderId="3" xfId="0" applyNumberFormat="1" applyFont="1" applyBorder="1">
      <alignment vertical="center"/>
    </xf>
    <xf numFmtId="3" fontId="10" fillId="0" borderId="9" xfId="0" applyNumberFormat="1" applyFont="1" applyBorder="1">
      <alignment vertical="center"/>
    </xf>
    <xf numFmtId="181" fontId="6" fillId="0" borderId="9" xfId="0" applyNumberFormat="1" applyFont="1" applyBorder="1">
      <alignment vertical="center"/>
    </xf>
    <xf numFmtId="3" fontId="6" fillId="0" borderId="9" xfId="0" applyNumberFormat="1" applyFont="1" applyBorder="1" applyAlignment="1">
      <alignment horizontal="right" vertical="center" wrapText="1"/>
    </xf>
    <xf numFmtId="3" fontId="10" fillId="0" borderId="30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horizontal="right" vertical="center" wrapText="1"/>
    </xf>
    <xf numFmtId="0" fontId="11" fillId="0" borderId="31" xfId="0" applyFont="1" applyBorder="1" applyAlignment="1">
      <alignment horizontal="right" vertical="center" wrapText="1"/>
    </xf>
    <xf numFmtId="3" fontId="11" fillId="0" borderId="30" xfId="0" applyNumberFormat="1" applyFont="1" applyBorder="1" applyAlignment="1">
      <alignment horizontal="right" vertical="center" wrapText="1"/>
    </xf>
    <xf numFmtId="0" fontId="11" fillId="0" borderId="25" xfId="0" applyFont="1" applyBorder="1" applyAlignment="1">
      <alignment horizontal="right" vertical="center" wrapText="1"/>
    </xf>
    <xf numFmtId="0" fontId="11" fillId="0" borderId="28" xfId="0" applyFont="1" applyBorder="1" applyAlignment="1">
      <alignment horizontal="right" vertical="center" wrapText="1"/>
    </xf>
    <xf numFmtId="0" fontId="11" fillId="0" borderId="30" xfId="0" applyFont="1" applyBorder="1" applyAlignment="1">
      <alignment horizontal="center" vertical="center" wrapText="1"/>
    </xf>
    <xf numFmtId="3" fontId="11" fillId="0" borderId="32" xfId="0" applyNumberFormat="1" applyFont="1" applyBorder="1" applyAlignment="1">
      <alignment horizontal="right" vertical="center" wrapText="1"/>
    </xf>
    <xf numFmtId="3" fontId="11" fillId="0" borderId="31" xfId="0" applyNumberFormat="1" applyFont="1" applyBorder="1" applyAlignment="1">
      <alignment horizontal="right" vertical="center" wrapText="1"/>
    </xf>
    <xf numFmtId="0" fontId="6" fillId="0" borderId="16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3" fontId="11" fillId="0" borderId="13" xfId="0" applyNumberFormat="1" applyFont="1" applyBorder="1" applyAlignment="1">
      <alignment horizontal="right" vertical="center" wrapText="1"/>
    </xf>
    <xf numFmtId="0" fontId="6" fillId="0" borderId="28" xfId="0" applyFont="1" applyBorder="1" applyAlignment="1">
      <alignment horizontal="center" vertical="center" wrapText="1"/>
    </xf>
    <xf numFmtId="3" fontId="11" fillId="0" borderId="2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right" vertical="center" wrapText="1"/>
    </xf>
    <xf numFmtId="0" fontId="6" fillId="0" borderId="55" xfId="0" applyFont="1" applyBorder="1" applyAlignment="1">
      <alignment horizontal="left" vertical="center" wrapText="1"/>
    </xf>
    <xf numFmtId="0" fontId="11" fillId="0" borderId="55" xfId="0" applyFont="1" applyBorder="1" applyAlignment="1">
      <alignment horizontal="right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right" vertical="center" wrapText="1"/>
    </xf>
    <xf numFmtId="0" fontId="11" fillId="0" borderId="49" xfId="0" applyFont="1" applyBorder="1" applyAlignment="1">
      <alignment horizontal="right" vertical="center" wrapText="1"/>
    </xf>
    <xf numFmtId="3" fontId="11" fillId="0" borderId="48" xfId="0" applyNumberFormat="1" applyFont="1" applyBorder="1" applyAlignment="1">
      <alignment horizontal="right" vertical="center" wrapText="1"/>
    </xf>
    <xf numFmtId="3" fontId="11" fillId="0" borderId="84" xfId="0" applyNumberFormat="1" applyFont="1" applyBorder="1" applyAlignment="1">
      <alignment horizontal="right" vertical="center" wrapText="1"/>
    </xf>
    <xf numFmtId="0" fontId="11" fillId="0" borderId="5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3" fontId="11" fillId="0" borderId="9" xfId="0" applyNumberFormat="1" applyFont="1" applyBorder="1" applyAlignment="1">
      <alignment horizontal="right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  <color rgb="FF51FF21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14"/>
  <sheetViews>
    <sheetView tabSelected="1" view="pageBreakPreview" zoomScale="160" zoomScaleNormal="100" zoomScaleSheetLayoutView="160" workbookViewId="0">
      <selection activeCell="C13" sqref="C13"/>
    </sheetView>
  </sheetViews>
  <sheetFormatPr defaultColWidth="9" defaultRowHeight="14.4" x14ac:dyDescent="0.45"/>
  <cols>
    <col min="1" max="1" width="34.69921875" style="122" customWidth="1"/>
    <col min="2" max="2" width="13.8984375" style="122" customWidth="1"/>
    <col min="3" max="3" width="5.8984375" style="122" customWidth="1"/>
    <col min="4" max="16384" width="9" style="122"/>
  </cols>
  <sheetData>
    <row r="1" spans="1:2" ht="18" x14ac:dyDescent="0.45">
      <c r="A1" s="1" t="s">
        <v>382</v>
      </c>
    </row>
    <row r="2" spans="1:2" ht="15" thickBot="1" x14ac:dyDescent="0.5">
      <c r="B2" s="2" t="s">
        <v>0</v>
      </c>
    </row>
    <row r="3" spans="1:2" ht="15" thickBot="1" x14ac:dyDescent="0.5">
      <c r="A3" s="3" t="s">
        <v>1</v>
      </c>
      <c r="B3" s="159" t="s">
        <v>2</v>
      </c>
    </row>
    <row r="4" spans="1:2" x14ac:dyDescent="0.45">
      <c r="A4" s="4" t="s">
        <v>3</v>
      </c>
      <c r="B4" s="181">
        <v>74678</v>
      </c>
    </row>
    <row r="5" spans="1:2" x14ac:dyDescent="0.45">
      <c r="A5" s="5" t="s">
        <v>4</v>
      </c>
      <c r="B5" s="182">
        <v>28089</v>
      </c>
    </row>
    <row r="6" spans="1:2" x14ac:dyDescent="0.45">
      <c r="A6" s="5" t="s">
        <v>5</v>
      </c>
      <c r="B6" s="182">
        <v>4093</v>
      </c>
    </row>
    <row r="7" spans="1:2" x14ac:dyDescent="0.45">
      <c r="A7" s="5" t="s">
        <v>6</v>
      </c>
      <c r="B7" s="182">
        <v>4327</v>
      </c>
    </row>
    <row r="8" spans="1:2" x14ac:dyDescent="0.45">
      <c r="A8" s="5" t="s">
        <v>7</v>
      </c>
      <c r="B8" s="182">
        <v>104853</v>
      </c>
    </row>
    <row r="9" spans="1:2" x14ac:dyDescent="0.45">
      <c r="A9" s="6" t="s">
        <v>8</v>
      </c>
      <c r="B9" s="183">
        <v>24580</v>
      </c>
    </row>
    <row r="10" spans="1:2" x14ac:dyDescent="0.45">
      <c r="A10" s="5" t="s">
        <v>9</v>
      </c>
      <c r="B10" s="182">
        <v>351658</v>
      </c>
    </row>
    <row r="11" spans="1:2" x14ac:dyDescent="0.45">
      <c r="A11" s="5" t="s">
        <v>10</v>
      </c>
      <c r="B11" s="182">
        <v>313394</v>
      </c>
    </row>
    <row r="12" spans="1:2" x14ac:dyDescent="0.45">
      <c r="A12" s="5" t="s">
        <v>11</v>
      </c>
      <c r="B12" s="184">
        <v>193872</v>
      </c>
    </row>
    <row r="13" spans="1:2" x14ac:dyDescent="0.45">
      <c r="A13" s="5" t="s">
        <v>12</v>
      </c>
      <c r="B13" s="182">
        <v>64</v>
      </c>
    </row>
    <row r="14" spans="1:2" ht="15" thickBot="1" x14ac:dyDescent="0.5">
      <c r="A14" s="161" t="s">
        <v>13</v>
      </c>
      <c r="B14" s="185">
        <f>SUM(B4:B13)</f>
        <v>1099608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N4"/>
  <sheetViews>
    <sheetView view="pageBreakPreview" zoomScale="145" zoomScaleNormal="112" zoomScaleSheetLayoutView="145" workbookViewId="0">
      <selection activeCell="J15" sqref="J15"/>
    </sheetView>
  </sheetViews>
  <sheetFormatPr defaultColWidth="9" defaultRowHeight="14.4" x14ac:dyDescent="0.45"/>
  <cols>
    <col min="1" max="1" width="5.5" style="122" bestFit="1" customWidth="1"/>
    <col min="2" max="13" width="5.19921875" style="122" customWidth="1"/>
    <col min="14" max="14" width="7.3984375" style="122" bestFit="1" customWidth="1"/>
    <col min="15" max="16384" width="9" style="122"/>
  </cols>
  <sheetData>
    <row r="1" spans="1:14" ht="18" x14ac:dyDescent="0.45">
      <c r="A1" s="433" t="s">
        <v>140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</row>
    <row r="2" spans="1:14" ht="18.600000000000001" thickBot="1" x14ac:dyDescent="0.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5" thickBot="1" x14ac:dyDescent="0.5">
      <c r="A3" s="3"/>
      <c r="B3" s="8" t="s">
        <v>117</v>
      </c>
      <c r="C3" s="9" t="s">
        <v>118</v>
      </c>
      <c r="D3" s="9" t="s">
        <v>119</v>
      </c>
      <c r="E3" s="9" t="s">
        <v>120</v>
      </c>
      <c r="F3" s="9" t="s">
        <v>121</v>
      </c>
      <c r="G3" s="9" t="s">
        <v>122</v>
      </c>
      <c r="H3" s="9" t="s">
        <v>123</v>
      </c>
      <c r="I3" s="9" t="s">
        <v>124</v>
      </c>
      <c r="J3" s="9" t="s">
        <v>125</v>
      </c>
      <c r="K3" s="9" t="s">
        <v>126</v>
      </c>
      <c r="L3" s="9" t="s">
        <v>127</v>
      </c>
      <c r="M3" s="10" t="s">
        <v>128</v>
      </c>
      <c r="N3" s="159" t="s">
        <v>141</v>
      </c>
    </row>
    <row r="4" spans="1:14" ht="15" thickBot="1" x14ac:dyDescent="0.5">
      <c r="A4" s="161" t="s">
        <v>142</v>
      </c>
      <c r="B4" s="22">
        <v>107</v>
      </c>
      <c r="C4" s="204">
        <v>132</v>
      </c>
      <c r="D4" s="204">
        <v>102</v>
      </c>
      <c r="E4" s="204">
        <v>98</v>
      </c>
      <c r="F4" s="204">
        <v>80</v>
      </c>
      <c r="G4" s="204">
        <v>80</v>
      </c>
      <c r="H4" s="204">
        <v>90</v>
      </c>
      <c r="I4" s="204">
        <v>90</v>
      </c>
      <c r="J4" s="204">
        <v>72</v>
      </c>
      <c r="K4" s="204">
        <v>109</v>
      </c>
      <c r="L4" s="204">
        <v>60</v>
      </c>
      <c r="M4" s="23">
        <v>76</v>
      </c>
      <c r="N4" s="185">
        <f>SUM(B4:M4)</f>
        <v>1096</v>
      </c>
    </row>
  </sheetData>
  <mergeCells count="1">
    <mergeCell ref="A1:N1"/>
  </mergeCells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O5"/>
  <sheetViews>
    <sheetView view="pageBreakPreview" zoomScale="115" zoomScaleNormal="100" zoomScaleSheetLayoutView="115" workbookViewId="0">
      <selection activeCell="G23" sqref="G23"/>
    </sheetView>
  </sheetViews>
  <sheetFormatPr defaultColWidth="9" defaultRowHeight="14.4" x14ac:dyDescent="0.45"/>
  <cols>
    <col min="1" max="1" width="13.8984375" style="122" bestFit="1" customWidth="1"/>
    <col min="2" max="2" width="7.09765625" style="122" bestFit="1" customWidth="1"/>
    <col min="3" max="6" width="7.5" style="122" bestFit="1" customWidth="1"/>
    <col min="7" max="7" width="7.09765625" style="122" bestFit="1" customWidth="1"/>
    <col min="8" max="8" width="7.5" style="122" bestFit="1" customWidth="1"/>
    <col min="9" max="9" width="6.8984375" style="122" customWidth="1"/>
    <col min="10" max="10" width="6.59765625" style="122" bestFit="1" customWidth="1"/>
    <col min="11" max="11" width="7.5" style="122" bestFit="1" customWidth="1"/>
    <col min="12" max="12" width="7.8984375" style="122" customWidth="1"/>
    <col min="13" max="13" width="7.59765625" style="122" bestFit="1" customWidth="1"/>
    <col min="14" max="14" width="8.59765625" style="122" bestFit="1" customWidth="1"/>
    <col min="15" max="16384" width="9" style="122"/>
  </cols>
  <sheetData>
    <row r="1" spans="1:15" ht="18" x14ac:dyDescent="0.45">
      <c r="A1" s="433" t="s">
        <v>143</v>
      </c>
      <c r="B1" s="433"/>
      <c r="C1" s="433"/>
      <c r="D1" s="433"/>
      <c r="E1" s="433"/>
    </row>
    <row r="2" spans="1:15" ht="18.600000000000001" thickBot="1" x14ac:dyDescent="0.5">
      <c r="A2" s="165"/>
    </row>
    <row r="3" spans="1:15" ht="15" thickBot="1" x14ac:dyDescent="0.5">
      <c r="A3" s="3"/>
      <c r="B3" s="159" t="s">
        <v>117</v>
      </c>
      <c r="C3" s="159" t="s">
        <v>118</v>
      </c>
      <c r="D3" s="159" t="s">
        <v>119</v>
      </c>
      <c r="E3" s="159" t="s">
        <v>120</v>
      </c>
      <c r="F3" s="159" t="s">
        <v>121</v>
      </c>
      <c r="G3" s="159" t="s">
        <v>122</v>
      </c>
      <c r="H3" s="159" t="s">
        <v>123</v>
      </c>
      <c r="I3" s="159" t="s">
        <v>124</v>
      </c>
      <c r="J3" s="159" t="s">
        <v>125</v>
      </c>
      <c r="K3" s="159" t="s">
        <v>126</v>
      </c>
      <c r="L3" s="159" t="s">
        <v>127</v>
      </c>
      <c r="M3" s="159" t="s">
        <v>128</v>
      </c>
      <c r="N3" s="159" t="s">
        <v>141</v>
      </c>
    </row>
    <row r="4" spans="1:15" ht="15" thickBot="1" x14ac:dyDescent="0.5">
      <c r="A4" s="21" t="s">
        <v>144</v>
      </c>
      <c r="B4" s="185">
        <v>9528</v>
      </c>
      <c r="C4" s="185">
        <v>9351</v>
      </c>
      <c r="D4" s="185">
        <v>8886</v>
      </c>
      <c r="E4" s="185">
        <v>9633</v>
      </c>
      <c r="F4" s="185">
        <v>8974</v>
      </c>
      <c r="G4" s="185">
        <v>8232</v>
      </c>
      <c r="H4" s="185">
        <v>9553</v>
      </c>
      <c r="I4" s="185">
        <v>8912</v>
      </c>
      <c r="J4" s="185">
        <v>8577</v>
      </c>
      <c r="K4" s="185">
        <v>8788</v>
      </c>
      <c r="L4" s="185">
        <v>8426</v>
      </c>
      <c r="M4" s="185">
        <v>8616</v>
      </c>
      <c r="N4" s="185">
        <f>SUM(B4:M4)</f>
        <v>107476</v>
      </c>
      <c r="O4" s="38"/>
    </row>
    <row r="5" spans="1:15" ht="15" thickBot="1" x14ac:dyDescent="0.5">
      <c r="A5" s="21" t="s">
        <v>145</v>
      </c>
      <c r="B5" s="185">
        <v>9761</v>
      </c>
      <c r="C5" s="185">
        <v>10947</v>
      </c>
      <c r="D5" s="185">
        <v>9280</v>
      </c>
      <c r="E5" s="185">
        <v>10290</v>
      </c>
      <c r="F5" s="185">
        <v>9934</v>
      </c>
      <c r="G5" s="185">
        <v>8974</v>
      </c>
      <c r="H5" s="185">
        <v>9985</v>
      </c>
      <c r="I5" s="185">
        <v>9615</v>
      </c>
      <c r="J5" s="185">
        <v>9300</v>
      </c>
      <c r="K5" s="185">
        <v>9839</v>
      </c>
      <c r="L5" s="185">
        <v>9280</v>
      </c>
      <c r="M5" s="185">
        <v>9985</v>
      </c>
      <c r="N5" s="185">
        <f>SUM(B5:M5)</f>
        <v>117190</v>
      </c>
      <c r="O5" s="38"/>
    </row>
  </sheetData>
  <mergeCells count="1">
    <mergeCell ref="A1:E1"/>
  </mergeCells>
  <phoneticPr fontId="1"/>
  <pageMargins left="0.7" right="0.7" top="0.75" bottom="0.75" header="0.3" footer="0.3"/>
  <pageSetup paperSize="9" scale="72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O5"/>
  <sheetViews>
    <sheetView view="pageBreakPreview" zoomScale="130" zoomScaleNormal="96" zoomScaleSheetLayoutView="130" workbookViewId="0">
      <selection activeCell="L16" sqref="L16"/>
    </sheetView>
  </sheetViews>
  <sheetFormatPr defaultColWidth="24.59765625" defaultRowHeight="14.4" x14ac:dyDescent="0.45"/>
  <cols>
    <col min="1" max="1" width="13.19921875" style="122" customWidth="1"/>
    <col min="2" max="2" width="6.09765625" style="122" bestFit="1" customWidth="1"/>
    <col min="3" max="14" width="5.09765625" style="122" customWidth="1"/>
    <col min="15" max="15" width="6.5" style="122" bestFit="1" customWidth="1"/>
    <col min="16" max="16384" width="24.59765625" style="122"/>
  </cols>
  <sheetData>
    <row r="1" spans="1:15" ht="18" x14ac:dyDescent="0.45">
      <c r="A1" s="433" t="s">
        <v>146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8.600000000000001" thickBot="1" x14ac:dyDescent="0.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5" thickBot="1" x14ac:dyDescent="0.5">
      <c r="A3" s="412"/>
      <c r="B3" s="413"/>
      <c r="C3" s="8" t="s">
        <v>117</v>
      </c>
      <c r="D3" s="9" t="s">
        <v>118</v>
      </c>
      <c r="E3" s="9" t="s">
        <v>119</v>
      </c>
      <c r="F3" s="9" t="s">
        <v>120</v>
      </c>
      <c r="G3" s="9" t="s">
        <v>121</v>
      </c>
      <c r="H3" s="9" t="s">
        <v>122</v>
      </c>
      <c r="I3" s="9" t="s">
        <v>123</v>
      </c>
      <c r="J3" s="9" t="s">
        <v>124</v>
      </c>
      <c r="K3" s="9" t="s">
        <v>125</v>
      </c>
      <c r="L3" s="9" t="s">
        <v>126</v>
      </c>
      <c r="M3" s="9" t="s">
        <v>127</v>
      </c>
      <c r="N3" s="10" t="s">
        <v>128</v>
      </c>
      <c r="O3" s="159" t="s">
        <v>141</v>
      </c>
    </row>
    <row r="4" spans="1:15" ht="18.75" customHeight="1" x14ac:dyDescent="0.45">
      <c r="A4" s="436" t="s">
        <v>147</v>
      </c>
      <c r="B4" s="437"/>
      <c r="C4" s="16">
        <v>0</v>
      </c>
      <c r="D4" s="253">
        <v>1</v>
      </c>
      <c r="E4" s="253">
        <v>0</v>
      </c>
      <c r="F4" s="253">
        <v>3</v>
      </c>
      <c r="G4" s="253">
        <v>2</v>
      </c>
      <c r="H4" s="253">
        <v>2</v>
      </c>
      <c r="I4" s="253">
        <v>2</v>
      </c>
      <c r="J4" s="253">
        <v>1</v>
      </c>
      <c r="K4" s="253">
        <v>0</v>
      </c>
      <c r="L4" s="253">
        <v>0</v>
      </c>
      <c r="M4" s="253">
        <v>0</v>
      </c>
      <c r="N4" s="253">
        <v>4</v>
      </c>
      <c r="O4" s="254">
        <f>SUM(C4:N4)</f>
        <v>15</v>
      </c>
    </row>
    <row r="5" spans="1:15" ht="15" thickBot="1" x14ac:dyDescent="0.5">
      <c r="A5" s="434" t="s">
        <v>132</v>
      </c>
      <c r="B5" s="435"/>
      <c r="C5" s="144">
        <v>3</v>
      </c>
      <c r="D5" s="145">
        <v>1</v>
      </c>
      <c r="E5" s="145">
        <v>0</v>
      </c>
      <c r="F5" s="145">
        <v>3</v>
      </c>
      <c r="G5" s="145">
        <v>7</v>
      </c>
      <c r="H5" s="145">
        <v>1</v>
      </c>
      <c r="I5" s="145">
        <v>0</v>
      </c>
      <c r="J5" s="145">
        <v>5</v>
      </c>
      <c r="K5" s="145">
        <v>2</v>
      </c>
      <c r="L5" s="145">
        <v>2</v>
      </c>
      <c r="M5" s="145">
        <v>4</v>
      </c>
      <c r="N5" s="145">
        <v>0</v>
      </c>
      <c r="O5" s="202">
        <f>SUM(C5:N5)</f>
        <v>28</v>
      </c>
    </row>
  </sheetData>
  <mergeCells count="4">
    <mergeCell ref="A1:O1"/>
    <mergeCell ref="A3:B3"/>
    <mergeCell ref="A5:B5"/>
    <mergeCell ref="A4:B4"/>
  </mergeCells>
  <phoneticPr fontId="1"/>
  <pageMargins left="0.7" right="0.7" top="0.75" bottom="0.75" header="0.3" footer="0.3"/>
  <pageSetup paperSize="9" scale="9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N5"/>
  <sheetViews>
    <sheetView view="pageBreakPreview" zoomScale="130" zoomScaleNormal="100" zoomScaleSheetLayoutView="130" workbookViewId="0">
      <selection activeCell="L14" sqref="L14"/>
    </sheetView>
  </sheetViews>
  <sheetFormatPr defaultColWidth="9" defaultRowHeight="14.4" x14ac:dyDescent="0.45"/>
  <cols>
    <col min="1" max="1" width="5.8984375" style="122" customWidth="1"/>
    <col min="2" max="14" width="7.59765625" style="122" customWidth="1"/>
    <col min="15" max="16384" width="9" style="122"/>
  </cols>
  <sheetData>
    <row r="1" spans="1:14" ht="18" x14ac:dyDescent="0.45">
      <c r="A1" s="433" t="s">
        <v>148</v>
      </c>
      <c r="B1" s="433"/>
      <c r="C1" s="433"/>
      <c r="D1" s="433"/>
      <c r="E1" s="433"/>
    </row>
    <row r="2" spans="1:14" ht="18.600000000000001" thickBot="1" x14ac:dyDescent="0.5">
      <c r="A2" s="165"/>
    </row>
    <row r="3" spans="1:14" x14ac:dyDescent="0.45">
      <c r="A3" s="40"/>
      <c r="B3" s="41" t="s">
        <v>117</v>
      </c>
      <c r="C3" s="41" t="s">
        <v>118</v>
      </c>
      <c r="D3" s="41" t="s">
        <v>119</v>
      </c>
      <c r="E3" s="41" t="s">
        <v>120</v>
      </c>
      <c r="F3" s="41" t="s">
        <v>121</v>
      </c>
      <c r="G3" s="41" t="s">
        <v>122</v>
      </c>
      <c r="H3" s="41" t="s">
        <v>123</v>
      </c>
      <c r="I3" s="41" t="s">
        <v>124</v>
      </c>
      <c r="J3" s="41" t="s">
        <v>125</v>
      </c>
      <c r="K3" s="41" t="s">
        <v>126</v>
      </c>
      <c r="L3" s="41" t="s">
        <v>127</v>
      </c>
      <c r="M3" s="41" t="s">
        <v>128</v>
      </c>
      <c r="N3" s="42" t="s">
        <v>141</v>
      </c>
    </row>
    <row r="4" spans="1:14" x14ac:dyDescent="0.45">
      <c r="A4" s="43" t="s">
        <v>149</v>
      </c>
      <c r="B4" s="146">
        <v>9</v>
      </c>
      <c r="C4" s="146">
        <v>11</v>
      </c>
      <c r="D4" s="146">
        <v>9</v>
      </c>
      <c r="E4" s="146">
        <v>13</v>
      </c>
      <c r="F4" s="146">
        <v>16</v>
      </c>
      <c r="G4" s="146">
        <v>15</v>
      </c>
      <c r="H4" s="146">
        <v>17</v>
      </c>
      <c r="I4" s="146">
        <v>17</v>
      </c>
      <c r="J4" s="146">
        <v>9</v>
      </c>
      <c r="K4" s="146">
        <v>17</v>
      </c>
      <c r="L4" s="146">
        <v>5</v>
      </c>
      <c r="M4" s="146">
        <v>15</v>
      </c>
      <c r="N4" s="19">
        <f>SUM(B4:M4)</f>
        <v>153</v>
      </c>
    </row>
    <row r="5" spans="1:14" ht="15" thickBot="1" x14ac:dyDescent="0.5">
      <c r="A5" s="44" t="s">
        <v>142</v>
      </c>
      <c r="B5" s="145">
        <v>49</v>
      </c>
      <c r="C5" s="145">
        <v>58</v>
      </c>
      <c r="D5" s="145">
        <v>51</v>
      </c>
      <c r="E5" s="145">
        <v>57</v>
      </c>
      <c r="F5" s="145">
        <v>127</v>
      </c>
      <c r="G5" s="145">
        <v>71</v>
      </c>
      <c r="H5" s="145">
        <v>89</v>
      </c>
      <c r="I5" s="145">
        <v>73</v>
      </c>
      <c r="J5" s="145">
        <v>54</v>
      </c>
      <c r="K5" s="145">
        <v>74</v>
      </c>
      <c r="L5" s="145">
        <v>33</v>
      </c>
      <c r="M5" s="145">
        <v>54</v>
      </c>
      <c r="N5" s="202">
        <f>SUM(B5:M5)</f>
        <v>790</v>
      </c>
    </row>
  </sheetData>
  <mergeCells count="1">
    <mergeCell ref="A1:E1"/>
  </mergeCells>
  <phoneticPr fontId="1"/>
  <pageMargins left="0.7" right="0.7" top="0.75" bottom="0.75" header="0.3" footer="0.3"/>
  <pageSetup paperSize="9" scale="7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E49"/>
  <sheetViews>
    <sheetView view="pageBreakPreview" zoomScale="130" zoomScaleNormal="100" zoomScaleSheetLayoutView="130" workbookViewId="0">
      <selection activeCell="J48" sqref="J48"/>
    </sheetView>
  </sheetViews>
  <sheetFormatPr defaultColWidth="9" defaultRowHeight="14.4" x14ac:dyDescent="0.45"/>
  <cols>
    <col min="1" max="1" width="11" style="122" bestFit="1" customWidth="1"/>
    <col min="2" max="2" width="9" style="122" bestFit="1" customWidth="1"/>
    <col min="3" max="3" width="7.09765625" style="122" bestFit="1" customWidth="1"/>
    <col min="4" max="16384" width="9" style="122"/>
  </cols>
  <sheetData>
    <row r="1" spans="1:3" ht="18" x14ac:dyDescent="0.45">
      <c r="A1" s="152" t="s">
        <v>150</v>
      </c>
      <c r="B1" s="152"/>
      <c r="C1" s="152"/>
    </row>
    <row r="2" spans="1:3" ht="15" thickBot="1" x14ac:dyDescent="0.5">
      <c r="A2" s="153"/>
    </row>
    <row r="3" spans="1:3" ht="15" thickBot="1" x14ac:dyDescent="0.5">
      <c r="A3" s="3" t="s">
        <v>151</v>
      </c>
      <c r="B3" s="9" t="s">
        <v>152</v>
      </c>
      <c r="C3" s="10" t="s">
        <v>153</v>
      </c>
    </row>
    <row r="4" spans="1:3" x14ac:dyDescent="0.45">
      <c r="A4" s="45" t="s">
        <v>154</v>
      </c>
      <c r="B4" s="220">
        <v>1108</v>
      </c>
      <c r="C4" s="378">
        <v>136.00098195654843</v>
      </c>
    </row>
    <row r="5" spans="1:3" x14ac:dyDescent="0.45">
      <c r="A5" s="12" t="s">
        <v>155</v>
      </c>
      <c r="B5" s="223">
        <v>948</v>
      </c>
      <c r="C5" s="379">
        <v>56.759669500658603</v>
      </c>
    </row>
    <row r="6" spans="1:3" x14ac:dyDescent="0.45">
      <c r="A6" s="12" t="s">
        <v>156</v>
      </c>
      <c r="B6" s="223">
        <v>2037</v>
      </c>
      <c r="C6" s="379">
        <v>14.686691132468619</v>
      </c>
    </row>
    <row r="7" spans="1:3" x14ac:dyDescent="0.45">
      <c r="A7" s="12" t="s">
        <v>157</v>
      </c>
      <c r="B7" s="223">
        <v>1480</v>
      </c>
      <c r="C7" s="379">
        <v>14.214914134234892</v>
      </c>
    </row>
    <row r="8" spans="1:3" x14ac:dyDescent="0.45">
      <c r="A8" s="12" t="s">
        <v>158</v>
      </c>
      <c r="B8" s="223">
        <v>1478</v>
      </c>
      <c r="C8" s="379">
        <v>3.7120569014622187</v>
      </c>
    </row>
    <row r="9" spans="1:3" x14ac:dyDescent="0.45">
      <c r="A9" s="12" t="s">
        <v>159</v>
      </c>
      <c r="B9" s="223">
        <v>1317</v>
      </c>
      <c r="C9" s="379">
        <v>41.176838419209602</v>
      </c>
    </row>
    <row r="10" spans="1:3" x14ac:dyDescent="0.45">
      <c r="A10" s="12" t="s">
        <v>160</v>
      </c>
      <c r="B10" s="223">
        <v>999</v>
      </c>
      <c r="C10" s="379">
        <v>2.8884436233053163</v>
      </c>
    </row>
    <row r="11" spans="1:3" x14ac:dyDescent="0.45">
      <c r="A11" s="12" t="s">
        <v>161</v>
      </c>
      <c r="B11" s="223">
        <v>1638</v>
      </c>
      <c r="C11" s="379">
        <v>5.6369630603409711</v>
      </c>
    </row>
    <row r="12" spans="1:3" x14ac:dyDescent="0.45">
      <c r="A12" s="12" t="s">
        <v>162</v>
      </c>
      <c r="B12" s="18">
        <v>449</v>
      </c>
      <c r="C12" s="379">
        <v>5.1555269775292505</v>
      </c>
    </row>
    <row r="13" spans="1:3" x14ac:dyDescent="0.45">
      <c r="A13" s="12" t="s">
        <v>163</v>
      </c>
      <c r="B13" s="223">
        <v>1837</v>
      </c>
      <c r="C13" s="379">
        <v>4.6345001576789659</v>
      </c>
    </row>
    <row r="14" spans="1:3" x14ac:dyDescent="0.45">
      <c r="A14" s="12" t="s">
        <v>164</v>
      </c>
      <c r="B14" s="223">
        <v>3627</v>
      </c>
      <c r="C14" s="379">
        <v>9.3253218354454788</v>
      </c>
    </row>
    <row r="15" spans="1:3" x14ac:dyDescent="0.45">
      <c r="A15" s="12" t="s">
        <v>165</v>
      </c>
      <c r="B15" s="223">
        <v>2257</v>
      </c>
      <c r="C15" s="379">
        <v>30.225519605742448</v>
      </c>
    </row>
    <row r="16" spans="1:3" x14ac:dyDescent="0.45">
      <c r="A16" s="12" t="s">
        <v>166</v>
      </c>
      <c r="B16" s="223">
        <v>1479</v>
      </c>
      <c r="C16" s="379">
        <v>6.6458767704364083</v>
      </c>
    </row>
    <row r="17" spans="1:4" x14ac:dyDescent="0.45">
      <c r="A17" s="12" t="s">
        <v>167</v>
      </c>
      <c r="B17" s="18">
        <v>333</v>
      </c>
      <c r="C17" s="379">
        <v>2.376500478154751</v>
      </c>
    </row>
    <row r="18" spans="1:4" x14ac:dyDescent="0.45">
      <c r="A18" s="12" t="s">
        <v>168</v>
      </c>
      <c r="B18" s="18">
        <v>318</v>
      </c>
      <c r="C18" s="379">
        <v>2.7799875862189549</v>
      </c>
    </row>
    <row r="19" spans="1:4" x14ac:dyDescent="0.45">
      <c r="A19" s="12" t="s">
        <v>169</v>
      </c>
      <c r="B19" s="380">
        <v>827</v>
      </c>
      <c r="C19" s="381">
        <v>15.50489332183434</v>
      </c>
    </row>
    <row r="20" spans="1:4" x14ac:dyDescent="0.45">
      <c r="A20" s="12" t="s">
        <v>170</v>
      </c>
      <c r="B20" s="146">
        <v>498</v>
      </c>
      <c r="C20" s="379">
        <v>4.3346940907152245</v>
      </c>
    </row>
    <row r="21" spans="1:4" x14ac:dyDescent="0.45">
      <c r="A21" s="12" t="s">
        <v>171</v>
      </c>
      <c r="B21" s="147">
        <v>1087</v>
      </c>
      <c r="C21" s="379">
        <v>2.2387029939305814</v>
      </c>
    </row>
    <row r="22" spans="1:4" x14ac:dyDescent="0.45">
      <c r="A22" s="12" t="s">
        <v>172</v>
      </c>
      <c r="B22" s="147">
        <v>844</v>
      </c>
      <c r="C22" s="379">
        <v>3.2824501701507049</v>
      </c>
    </row>
    <row r="23" spans="1:4" x14ac:dyDescent="0.45">
      <c r="A23" s="12" t="s">
        <v>173</v>
      </c>
      <c r="B23" s="147">
        <v>1112</v>
      </c>
      <c r="C23" s="379">
        <v>16.677164881970064</v>
      </c>
    </row>
    <row r="24" spans="1:4" x14ac:dyDescent="0.45">
      <c r="A24" s="12" t="s">
        <v>174</v>
      </c>
      <c r="B24" s="147">
        <v>3348</v>
      </c>
      <c r="C24" s="379">
        <v>1.1888161798308174</v>
      </c>
    </row>
    <row r="25" spans="1:4" x14ac:dyDescent="0.45">
      <c r="A25" s="12" t="s">
        <v>175</v>
      </c>
      <c r="B25" s="147">
        <v>1181</v>
      </c>
      <c r="C25" s="379">
        <v>19.195761003835901</v>
      </c>
    </row>
    <row r="26" spans="1:4" x14ac:dyDescent="0.45">
      <c r="A26" s="12" t="s">
        <v>176</v>
      </c>
      <c r="B26" s="147">
        <v>856</v>
      </c>
      <c r="C26" s="379">
        <v>7.4724584038968525</v>
      </c>
    </row>
    <row r="27" spans="1:4" x14ac:dyDescent="0.45">
      <c r="A27" s="12" t="s">
        <v>177</v>
      </c>
      <c r="B27" s="147">
        <v>1173</v>
      </c>
      <c r="C27" s="379">
        <v>11.156553167205631</v>
      </c>
      <c r="D27" s="26"/>
    </row>
    <row r="28" spans="1:4" x14ac:dyDescent="0.45">
      <c r="A28" s="12" t="s">
        <v>178</v>
      </c>
      <c r="B28" s="147">
        <v>530</v>
      </c>
      <c r="C28" s="379">
        <v>9.2730294812352376</v>
      </c>
      <c r="D28" s="26"/>
    </row>
    <row r="29" spans="1:4" x14ac:dyDescent="0.45">
      <c r="A29" s="12" t="s">
        <v>179</v>
      </c>
      <c r="B29" s="147">
        <v>2358</v>
      </c>
      <c r="C29" s="379">
        <v>22.787232192038967</v>
      </c>
      <c r="D29" s="26"/>
    </row>
    <row r="30" spans="1:4" x14ac:dyDescent="0.45">
      <c r="A30" s="12" t="s">
        <v>180</v>
      </c>
      <c r="B30" s="147">
        <v>2318</v>
      </c>
      <c r="C30" s="379">
        <v>24.399743160598309</v>
      </c>
      <c r="D30" s="26"/>
    </row>
    <row r="31" spans="1:4" x14ac:dyDescent="0.45">
      <c r="A31" s="12" t="s">
        <v>181</v>
      </c>
      <c r="B31" s="146">
        <v>866</v>
      </c>
      <c r="C31" s="379">
        <v>70.360740981475459</v>
      </c>
      <c r="D31" s="26"/>
    </row>
    <row r="32" spans="1:4" x14ac:dyDescent="0.45">
      <c r="A32" s="12" t="s">
        <v>182</v>
      </c>
      <c r="B32" s="146">
        <v>180</v>
      </c>
      <c r="C32" s="379">
        <v>12.293402540636526</v>
      </c>
      <c r="D32" s="26"/>
    </row>
    <row r="33" spans="1:5" x14ac:dyDescent="0.45">
      <c r="A33" s="12" t="s">
        <v>183</v>
      </c>
      <c r="B33" s="147">
        <v>1142</v>
      </c>
      <c r="C33" s="379">
        <v>261.44688644688648</v>
      </c>
      <c r="D33" s="26"/>
    </row>
    <row r="34" spans="1:5" x14ac:dyDescent="0.45">
      <c r="A34" s="12" t="s">
        <v>184</v>
      </c>
      <c r="B34" s="147">
        <v>1572</v>
      </c>
      <c r="C34" s="379">
        <v>1.9561046142666225</v>
      </c>
      <c r="D34" s="26"/>
    </row>
    <row r="35" spans="1:5" x14ac:dyDescent="0.45">
      <c r="A35" s="12" t="s">
        <v>185</v>
      </c>
      <c r="B35" s="146">
        <v>456</v>
      </c>
      <c r="C35" s="379">
        <v>8.4935181046043802</v>
      </c>
      <c r="D35" s="26"/>
    </row>
    <row r="36" spans="1:5" x14ac:dyDescent="0.45">
      <c r="A36" s="12" t="s">
        <v>186</v>
      </c>
      <c r="B36" s="146">
        <v>667</v>
      </c>
      <c r="C36" s="379">
        <v>9.2063492063492056</v>
      </c>
      <c r="D36" s="26"/>
    </row>
    <row r="37" spans="1:5" x14ac:dyDescent="0.45">
      <c r="A37" s="12" t="s">
        <v>187</v>
      </c>
      <c r="B37" s="146">
        <v>162</v>
      </c>
      <c r="C37" s="379">
        <v>10.308622335348392</v>
      </c>
      <c r="D37" s="26"/>
    </row>
    <row r="38" spans="1:5" x14ac:dyDescent="0.45">
      <c r="A38" s="12" t="s">
        <v>188</v>
      </c>
      <c r="B38" s="147">
        <v>822</v>
      </c>
      <c r="C38" s="379">
        <v>4.5489510296013851</v>
      </c>
      <c r="D38" s="26"/>
    </row>
    <row r="39" spans="1:5" x14ac:dyDescent="0.45">
      <c r="A39" s="12" t="s">
        <v>189</v>
      </c>
      <c r="B39" s="147">
        <v>1122</v>
      </c>
      <c r="C39" s="379">
        <v>6.1174751511648822</v>
      </c>
      <c r="D39" s="26"/>
    </row>
    <row r="40" spans="1:5" x14ac:dyDescent="0.45">
      <c r="A40" s="12" t="s">
        <v>190</v>
      </c>
      <c r="B40" s="146">
        <v>698</v>
      </c>
      <c r="C40" s="379">
        <v>8.7351546172425429</v>
      </c>
      <c r="D40" s="26"/>
    </row>
    <row r="41" spans="1:5" x14ac:dyDescent="0.45">
      <c r="A41" s="12" t="s">
        <v>191</v>
      </c>
      <c r="B41" s="261">
        <v>1076</v>
      </c>
      <c r="C41" s="379">
        <v>25.283737105529056</v>
      </c>
      <c r="D41" s="26"/>
    </row>
    <row r="42" spans="1:5" x14ac:dyDescent="0.45">
      <c r="A42" s="12" t="s">
        <v>192</v>
      </c>
      <c r="B42" s="147">
        <v>699</v>
      </c>
      <c r="C42" s="379">
        <v>6.9983980776932313</v>
      </c>
      <c r="D42" s="26"/>
    </row>
    <row r="43" spans="1:5" x14ac:dyDescent="0.45">
      <c r="A43" s="12" t="s">
        <v>193</v>
      </c>
      <c r="B43" s="147">
        <v>553</v>
      </c>
      <c r="C43" s="379">
        <v>68.508424182358766</v>
      </c>
      <c r="D43" s="26"/>
    </row>
    <row r="44" spans="1:5" x14ac:dyDescent="0.45">
      <c r="A44" s="12" t="s">
        <v>194</v>
      </c>
      <c r="B44" s="298">
        <v>690</v>
      </c>
      <c r="C44" s="379">
        <v>12.211308733740376</v>
      </c>
      <c r="D44" s="26"/>
    </row>
    <row r="45" spans="1:5" x14ac:dyDescent="0.45">
      <c r="A45" s="12" t="s">
        <v>195</v>
      </c>
      <c r="B45" s="147">
        <v>1374</v>
      </c>
      <c r="C45" s="379">
        <v>28.90927453290692</v>
      </c>
      <c r="D45" s="26"/>
    </row>
    <row r="46" spans="1:5" ht="15" thickBot="1" x14ac:dyDescent="0.5">
      <c r="A46" s="13" t="s">
        <v>196</v>
      </c>
      <c r="B46" s="227">
        <v>401</v>
      </c>
      <c r="C46" s="382">
        <v>29.554834905660378</v>
      </c>
      <c r="D46" s="26"/>
    </row>
    <row r="47" spans="1:5" ht="15" thickBot="1" x14ac:dyDescent="0.5">
      <c r="A47" s="3" t="s">
        <v>197</v>
      </c>
      <c r="B47" s="208">
        <f>SUM(B4:B46)</f>
        <v>49917</v>
      </c>
      <c r="C47" s="510">
        <v>5.6866041664625575</v>
      </c>
      <c r="D47" s="26"/>
      <c r="E47" s="38"/>
    </row>
    <row r="48" spans="1:5" ht="23.25" customHeight="1" x14ac:dyDescent="0.45">
      <c r="A48" s="438" t="s">
        <v>198</v>
      </c>
      <c r="B48" s="438"/>
      <c r="C48" s="438"/>
      <c r="D48" s="438"/>
    </row>
    <row r="49" spans="1:4" x14ac:dyDescent="0.45">
      <c r="A49" s="153" t="s">
        <v>199</v>
      </c>
      <c r="B49" s="153"/>
      <c r="C49" s="153"/>
      <c r="D49" s="46"/>
    </row>
  </sheetData>
  <mergeCells count="1">
    <mergeCell ref="A48:D48"/>
  </mergeCells>
  <phoneticPr fontId="1"/>
  <pageMargins left="0.7" right="0.7" top="0.75" bottom="0.75" header="0.3" footer="0.3"/>
  <pageSetup paperSize="9" scale="8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N11"/>
  <sheetViews>
    <sheetView view="pageBreakPreview" zoomScale="145" zoomScaleNormal="100" zoomScaleSheetLayoutView="145" workbookViewId="0">
      <selection activeCell="N20" sqref="N20"/>
    </sheetView>
  </sheetViews>
  <sheetFormatPr defaultColWidth="9" defaultRowHeight="14.4" x14ac:dyDescent="0.45"/>
  <cols>
    <col min="1" max="1" width="16.09765625" style="122" bestFit="1" customWidth="1"/>
    <col min="2" max="13" width="5.19921875" style="122" customWidth="1"/>
    <col min="14" max="14" width="6" style="122" bestFit="1" customWidth="1"/>
    <col min="15" max="16384" width="9" style="122"/>
  </cols>
  <sheetData>
    <row r="1" spans="1:14" ht="18" x14ac:dyDescent="0.45">
      <c r="A1" s="405" t="s">
        <v>200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</row>
    <row r="2" spans="1:14" ht="18" x14ac:dyDescent="0.45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14" ht="19.5" customHeight="1" thickBot="1" x14ac:dyDescent="0.5">
      <c r="A3" s="439"/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</row>
    <row r="4" spans="1:14" ht="15" thickBot="1" x14ac:dyDescent="0.5">
      <c r="A4" s="3"/>
      <c r="B4" s="8" t="s">
        <v>117</v>
      </c>
      <c r="C4" s="9" t="s">
        <v>118</v>
      </c>
      <c r="D4" s="9" t="s">
        <v>119</v>
      </c>
      <c r="E4" s="9" t="s">
        <v>120</v>
      </c>
      <c r="F4" s="9" t="s">
        <v>121</v>
      </c>
      <c r="G4" s="9" t="s">
        <v>122</v>
      </c>
      <c r="H4" s="9" t="s">
        <v>123</v>
      </c>
      <c r="I4" s="9" t="s">
        <v>124</v>
      </c>
      <c r="J4" s="9" t="s">
        <v>125</v>
      </c>
      <c r="K4" s="9" t="s">
        <v>126</v>
      </c>
      <c r="L4" s="9" t="s">
        <v>127</v>
      </c>
      <c r="M4" s="10" t="s">
        <v>128</v>
      </c>
      <c r="N4" s="159" t="s">
        <v>88</v>
      </c>
    </row>
    <row r="5" spans="1:14" x14ac:dyDescent="0.45">
      <c r="A5" s="167" t="s">
        <v>201</v>
      </c>
      <c r="B5" s="359">
        <v>83</v>
      </c>
      <c r="C5" s="360">
        <v>81</v>
      </c>
      <c r="D5" s="360">
        <v>66</v>
      </c>
      <c r="E5" s="360">
        <v>70</v>
      </c>
      <c r="F5" s="360">
        <v>55</v>
      </c>
      <c r="G5" s="360">
        <v>44</v>
      </c>
      <c r="H5" s="360">
        <v>47</v>
      </c>
      <c r="I5" s="360">
        <v>60</v>
      </c>
      <c r="J5" s="360">
        <v>61</v>
      </c>
      <c r="K5" s="360">
        <v>57</v>
      </c>
      <c r="L5" s="360">
        <v>86</v>
      </c>
      <c r="M5" s="361">
        <v>72</v>
      </c>
      <c r="N5" s="362">
        <f t="shared" ref="N5:N10" si="0">SUM(B5:M5)</f>
        <v>782</v>
      </c>
    </row>
    <row r="6" spans="1:14" x14ac:dyDescent="0.45">
      <c r="A6" s="47" t="s">
        <v>202</v>
      </c>
      <c r="B6" s="363">
        <v>13</v>
      </c>
      <c r="C6" s="364">
        <v>11</v>
      </c>
      <c r="D6" s="364">
        <v>8</v>
      </c>
      <c r="E6" s="364">
        <v>17</v>
      </c>
      <c r="F6" s="364">
        <v>17</v>
      </c>
      <c r="G6" s="364">
        <v>10</v>
      </c>
      <c r="H6" s="364">
        <v>18</v>
      </c>
      <c r="I6" s="364">
        <v>15</v>
      </c>
      <c r="J6" s="364">
        <v>14</v>
      </c>
      <c r="K6" s="364">
        <v>14</v>
      </c>
      <c r="L6" s="364">
        <v>16</v>
      </c>
      <c r="M6" s="365">
        <v>14</v>
      </c>
      <c r="N6" s="366">
        <f t="shared" si="0"/>
        <v>167</v>
      </c>
    </row>
    <row r="7" spans="1:14" x14ac:dyDescent="0.45">
      <c r="A7" s="48" t="s">
        <v>203</v>
      </c>
      <c r="B7" s="367">
        <v>252</v>
      </c>
      <c r="C7" s="368">
        <v>244</v>
      </c>
      <c r="D7" s="368">
        <v>205</v>
      </c>
      <c r="E7" s="368">
        <v>208</v>
      </c>
      <c r="F7" s="368">
        <v>169</v>
      </c>
      <c r="G7" s="368">
        <v>155</v>
      </c>
      <c r="H7" s="368">
        <v>136</v>
      </c>
      <c r="I7" s="368">
        <v>191</v>
      </c>
      <c r="J7" s="368">
        <v>223</v>
      </c>
      <c r="K7" s="368">
        <v>205</v>
      </c>
      <c r="L7" s="368">
        <v>289</v>
      </c>
      <c r="M7" s="369">
        <v>231</v>
      </c>
      <c r="N7" s="370">
        <f t="shared" si="0"/>
        <v>2508</v>
      </c>
    </row>
    <row r="8" spans="1:14" x14ac:dyDescent="0.45">
      <c r="A8" s="49" t="s">
        <v>204</v>
      </c>
      <c r="B8" s="371">
        <v>26</v>
      </c>
      <c r="C8" s="372">
        <v>27</v>
      </c>
      <c r="D8" s="372">
        <v>21</v>
      </c>
      <c r="E8" s="372">
        <v>35</v>
      </c>
      <c r="F8" s="372">
        <v>35</v>
      </c>
      <c r="G8" s="372">
        <v>21</v>
      </c>
      <c r="H8" s="372">
        <v>39</v>
      </c>
      <c r="I8" s="372">
        <v>31</v>
      </c>
      <c r="J8" s="372">
        <v>31</v>
      </c>
      <c r="K8" s="372">
        <v>29</v>
      </c>
      <c r="L8" s="372">
        <v>33</v>
      </c>
      <c r="M8" s="373">
        <v>28</v>
      </c>
      <c r="N8" s="366">
        <f t="shared" si="0"/>
        <v>356</v>
      </c>
    </row>
    <row r="9" spans="1:14" x14ac:dyDescent="0.45">
      <c r="A9" s="49" t="s">
        <v>205</v>
      </c>
      <c r="B9" s="371">
        <v>126</v>
      </c>
      <c r="C9" s="372">
        <v>122</v>
      </c>
      <c r="D9" s="372">
        <v>103</v>
      </c>
      <c r="E9" s="372">
        <v>104</v>
      </c>
      <c r="F9" s="372">
        <v>85</v>
      </c>
      <c r="G9" s="372">
        <v>78</v>
      </c>
      <c r="H9" s="372">
        <v>68</v>
      </c>
      <c r="I9" s="372">
        <v>96</v>
      </c>
      <c r="J9" s="372">
        <v>112</v>
      </c>
      <c r="K9" s="372">
        <v>103</v>
      </c>
      <c r="L9" s="372">
        <v>145</v>
      </c>
      <c r="M9" s="373">
        <v>116</v>
      </c>
      <c r="N9" s="370">
        <f t="shared" si="0"/>
        <v>1258</v>
      </c>
    </row>
    <row r="10" spans="1:14" ht="15" thickBot="1" x14ac:dyDescent="0.5">
      <c r="A10" s="166" t="s">
        <v>204</v>
      </c>
      <c r="B10" s="374">
        <v>13</v>
      </c>
      <c r="C10" s="375">
        <v>14</v>
      </c>
      <c r="D10" s="375">
        <v>11</v>
      </c>
      <c r="E10" s="375">
        <v>18</v>
      </c>
      <c r="F10" s="375">
        <v>18</v>
      </c>
      <c r="G10" s="375">
        <v>11</v>
      </c>
      <c r="H10" s="375">
        <v>20</v>
      </c>
      <c r="I10" s="375">
        <v>16</v>
      </c>
      <c r="J10" s="375">
        <v>16</v>
      </c>
      <c r="K10" s="375">
        <v>15</v>
      </c>
      <c r="L10" s="375">
        <v>17</v>
      </c>
      <c r="M10" s="376">
        <v>14</v>
      </c>
      <c r="N10" s="377">
        <f t="shared" si="0"/>
        <v>183</v>
      </c>
    </row>
    <row r="11" spans="1:14" x14ac:dyDescent="0.45">
      <c r="A11" s="154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</row>
  </sheetData>
  <mergeCells count="2">
    <mergeCell ref="A1:N1"/>
    <mergeCell ref="A3:N3"/>
  </mergeCells>
  <phoneticPr fontId="1"/>
  <pageMargins left="0.7" right="0.7" top="0.75" bottom="0.75" header="0.3" footer="0.3"/>
  <pageSetup paperSize="9" scale="95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N6"/>
  <sheetViews>
    <sheetView view="pageBreakPreview" zoomScale="130" zoomScaleNormal="100" zoomScaleSheetLayoutView="130" workbookViewId="0">
      <selection activeCell="I14" sqref="I14"/>
    </sheetView>
  </sheetViews>
  <sheetFormatPr defaultColWidth="9" defaultRowHeight="14.4" x14ac:dyDescent="0.45"/>
  <cols>
    <col min="1" max="1" width="13.8984375" style="122" bestFit="1" customWidth="1"/>
    <col min="2" max="13" width="5.59765625" style="122" customWidth="1"/>
    <col min="14" max="14" width="6" style="122" bestFit="1" customWidth="1"/>
    <col min="15" max="16384" width="9" style="122"/>
  </cols>
  <sheetData>
    <row r="1" spans="1:14" ht="18" x14ac:dyDescent="0.45">
      <c r="A1" s="433" t="s">
        <v>206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</row>
    <row r="2" spans="1:14" ht="15" thickBot="1" x14ac:dyDescent="0.5">
      <c r="A2" s="50"/>
    </row>
    <row r="3" spans="1:14" ht="15" thickBot="1" x14ac:dyDescent="0.5">
      <c r="A3" s="3"/>
      <c r="B3" s="8" t="s">
        <v>117</v>
      </c>
      <c r="C3" s="9" t="s">
        <v>118</v>
      </c>
      <c r="D3" s="9" t="s">
        <v>119</v>
      </c>
      <c r="E3" s="9" t="s">
        <v>120</v>
      </c>
      <c r="F3" s="9" t="s">
        <v>121</v>
      </c>
      <c r="G3" s="9" t="s">
        <v>122</v>
      </c>
      <c r="H3" s="9" t="s">
        <v>123</v>
      </c>
      <c r="I3" s="9" t="s">
        <v>124</v>
      </c>
      <c r="J3" s="9" t="s">
        <v>125</v>
      </c>
      <c r="K3" s="9" t="s">
        <v>126</v>
      </c>
      <c r="L3" s="9" t="s">
        <v>127</v>
      </c>
      <c r="M3" s="10" t="s">
        <v>128</v>
      </c>
      <c r="N3" s="159" t="s">
        <v>88</v>
      </c>
    </row>
    <row r="4" spans="1:14" x14ac:dyDescent="0.45">
      <c r="A4" s="51" t="s">
        <v>207</v>
      </c>
      <c r="B4" s="16">
        <v>64</v>
      </c>
      <c r="C4" s="253">
        <v>64</v>
      </c>
      <c r="D4" s="253">
        <v>68</v>
      </c>
      <c r="E4" s="253">
        <v>66</v>
      </c>
      <c r="F4" s="253">
        <v>75</v>
      </c>
      <c r="G4" s="253">
        <v>64</v>
      </c>
      <c r="H4" s="253">
        <v>74</v>
      </c>
      <c r="I4" s="253">
        <v>50</v>
      </c>
      <c r="J4" s="253">
        <v>70</v>
      </c>
      <c r="K4" s="253">
        <v>68</v>
      </c>
      <c r="L4" s="253">
        <v>61</v>
      </c>
      <c r="M4" s="254">
        <v>63</v>
      </c>
      <c r="N4" s="357">
        <f>SUM(B4:M4)</f>
        <v>787</v>
      </c>
    </row>
    <row r="5" spans="1:14" ht="15" thickBot="1" x14ac:dyDescent="0.5">
      <c r="A5" s="52" t="s">
        <v>208</v>
      </c>
      <c r="B5" s="144">
        <v>160</v>
      </c>
      <c r="C5" s="145">
        <v>152</v>
      </c>
      <c r="D5" s="145">
        <v>171</v>
      </c>
      <c r="E5" s="145">
        <v>168</v>
      </c>
      <c r="F5" s="145">
        <v>201</v>
      </c>
      <c r="G5" s="145">
        <v>166</v>
      </c>
      <c r="H5" s="145">
        <v>164</v>
      </c>
      <c r="I5" s="145">
        <v>154</v>
      </c>
      <c r="J5" s="145">
        <v>167</v>
      </c>
      <c r="K5" s="145">
        <v>167</v>
      </c>
      <c r="L5" s="145">
        <v>170</v>
      </c>
      <c r="M5" s="202">
        <v>180</v>
      </c>
      <c r="N5" s="358">
        <f>SUM(B5:M5)</f>
        <v>2020</v>
      </c>
    </row>
    <row r="6" spans="1:14" x14ac:dyDescent="0.45">
      <c r="A6" s="172"/>
    </row>
  </sheetData>
  <mergeCells count="1">
    <mergeCell ref="A1:N1"/>
  </mergeCells>
  <phoneticPr fontId="1"/>
  <pageMargins left="0.7" right="0.7" top="0.75" bottom="0.75" header="0.3" footer="0.3"/>
  <pageSetup paperSize="9" scale="9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O11"/>
  <sheetViews>
    <sheetView view="pageBreakPreview" zoomScale="130" zoomScaleNormal="100" zoomScaleSheetLayoutView="130" workbookViewId="0">
      <selection activeCell="F22" sqref="F22"/>
    </sheetView>
  </sheetViews>
  <sheetFormatPr defaultColWidth="25.5" defaultRowHeight="14.4" x14ac:dyDescent="0.45"/>
  <cols>
    <col min="1" max="1" width="9.5" style="122" bestFit="1" customWidth="1"/>
    <col min="2" max="2" width="11.59765625" style="122" bestFit="1" customWidth="1"/>
    <col min="3" max="15" width="5.8984375" style="122" customWidth="1"/>
    <col min="16" max="16384" width="25.5" style="122"/>
  </cols>
  <sheetData>
    <row r="1" spans="1:15" ht="18" x14ac:dyDescent="0.45">
      <c r="A1" s="433" t="s">
        <v>209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8.75" customHeight="1" x14ac:dyDescent="0.4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1:15" ht="15" thickBot="1" x14ac:dyDescent="0.5">
      <c r="A3" s="442" t="s">
        <v>210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</row>
    <row r="4" spans="1:15" ht="15" thickBot="1" x14ac:dyDescent="0.5">
      <c r="A4" s="412"/>
      <c r="B4" s="413"/>
      <c r="C4" s="8" t="s">
        <v>117</v>
      </c>
      <c r="D4" s="9" t="s">
        <v>118</v>
      </c>
      <c r="E4" s="9" t="s">
        <v>119</v>
      </c>
      <c r="F4" s="9" t="s">
        <v>120</v>
      </c>
      <c r="G4" s="9" t="s">
        <v>121</v>
      </c>
      <c r="H4" s="9" t="s">
        <v>122</v>
      </c>
      <c r="I4" s="9" t="s">
        <v>123</v>
      </c>
      <c r="J4" s="9" t="s">
        <v>124</v>
      </c>
      <c r="K4" s="9" t="s">
        <v>125</v>
      </c>
      <c r="L4" s="9" t="s">
        <v>126</v>
      </c>
      <c r="M4" s="9" t="s">
        <v>127</v>
      </c>
      <c r="N4" s="10" t="s">
        <v>128</v>
      </c>
      <c r="O4" s="180" t="s">
        <v>88</v>
      </c>
    </row>
    <row r="5" spans="1:15" x14ac:dyDescent="0.45">
      <c r="A5" s="443" t="s">
        <v>211</v>
      </c>
      <c r="B5" s="53" t="s">
        <v>212</v>
      </c>
      <c r="C5" s="343">
        <v>73</v>
      </c>
      <c r="D5" s="344">
        <v>59</v>
      </c>
      <c r="E5" s="344">
        <v>74</v>
      </c>
      <c r="F5" s="344">
        <v>67</v>
      </c>
      <c r="G5" s="344">
        <v>54</v>
      </c>
      <c r="H5" s="344">
        <v>53</v>
      </c>
      <c r="I5" s="344">
        <v>69</v>
      </c>
      <c r="J5" s="344">
        <v>55</v>
      </c>
      <c r="K5" s="344">
        <v>46</v>
      </c>
      <c r="L5" s="344">
        <v>53</v>
      </c>
      <c r="M5" s="344">
        <v>58</v>
      </c>
      <c r="N5" s="345">
        <v>60</v>
      </c>
      <c r="O5" s="346">
        <f t="shared" ref="O5:O10" si="0">SUM(C5:N5)</f>
        <v>721</v>
      </c>
    </row>
    <row r="6" spans="1:15" x14ac:dyDescent="0.45">
      <c r="A6" s="440"/>
      <c r="B6" s="54" t="s">
        <v>213</v>
      </c>
      <c r="C6" s="347">
        <v>80</v>
      </c>
      <c r="D6" s="348">
        <v>79</v>
      </c>
      <c r="E6" s="348">
        <v>83</v>
      </c>
      <c r="F6" s="348">
        <v>92</v>
      </c>
      <c r="G6" s="348">
        <v>66</v>
      </c>
      <c r="H6" s="348">
        <v>57</v>
      </c>
      <c r="I6" s="348">
        <v>76</v>
      </c>
      <c r="J6" s="348">
        <v>66</v>
      </c>
      <c r="K6" s="348">
        <v>49</v>
      </c>
      <c r="L6" s="348">
        <v>56</v>
      </c>
      <c r="M6" s="348">
        <v>65</v>
      </c>
      <c r="N6" s="349">
        <v>66</v>
      </c>
      <c r="O6" s="350">
        <f t="shared" si="0"/>
        <v>835</v>
      </c>
    </row>
    <row r="7" spans="1:15" x14ac:dyDescent="0.45">
      <c r="A7" s="440" t="s">
        <v>214</v>
      </c>
      <c r="B7" s="54" t="s">
        <v>212</v>
      </c>
      <c r="C7" s="347">
        <v>169</v>
      </c>
      <c r="D7" s="348">
        <v>126</v>
      </c>
      <c r="E7" s="348">
        <v>95</v>
      </c>
      <c r="F7" s="348">
        <v>188</v>
      </c>
      <c r="G7" s="348">
        <v>129</v>
      </c>
      <c r="H7" s="348">
        <v>135</v>
      </c>
      <c r="I7" s="348">
        <v>105</v>
      </c>
      <c r="J7" s="348">
        <v>150</v>
      </c>
      <c r="K7" s="348">
        <v>134</v>
      </c>
      <c r="L7" s="348">
        <v>137</v>
      </c>
      <c r="M7" s="348">
        <v>115</v>
      </c>
      <c r="N7" s="349">
        <v>104</v>
      </c>
      <c r="O7" s="350">
        <f t="shared" si="0"/>
        <v>1587</v>
      </c>
    </row>
    <row r="8" spans="1:15" x14ac:dyDescent="0.45">
      <c r="A8" s="440"/>
      <c r="B8" s="54" t="s">
        <v>213</v>
      </c>
      <c r="C8" s="347">
        <v>195</v>
      </c>
      <c r="D8" s="348">
        <v>160</v>
      </c>
      <c r="E8" s="348">
        <v>129</v>
      </c>
      <c r="F8" s="348">
        <v>190</v>
      </c>
      <c r="G8" s="348">
        <v>161</v>
      </c>
      <c r="H8" s="348">
        <v>136</v>
      </c>
      <c r="I8" s="348">
        <v>113</v>
      </c>
      <c r="J8" s="348">
        <v>208</v>
      </c>
      <c r="K8" s="351">
        <v>139</v>
      </c>
      <c r="L8" s="348">
        <v>153</v>
      </c>
      <c r="M8" s="348">
        <v>116</v>
      </c>
      <c r="N8" s="349">
        <v>108</v>
      </c>
      <c r="O8" s="350">
        <f t="shared" si="0"/>
        <v>1808</v>
      </c>
    </row>
    <row r="9" spans="1:15" x14ac:dyDescent="0.45">
      <c r="A9" s="440" t="s">
        <v>129</v>
      </c>
      <c r="B9" s="54" t="s">
        <v>212</v>
      </c>
      <c r="C9" s="347">
        <v>40</v>
      </c>
      <c r="D9" s="348">
        <v>45</v>
      </c>
      <c r="E9" s="348">
        <v>41</v>
      </c>
      <c r="F9" s="348">
        <v>35</v>
      </c>
      <c r="G9" s="348">
        <v>37</v>
      </c>
      <c r="H9" s="348">
        <v>24</v>
      </c>
      <c r="I9" s="348">
        <v>37</v>
      </c>
      <c r="J9" s="348">
        <v>33</v>
      </c>
      <c r="K9" s="348">
        <v>22</v>
      </c>
      <c r="L9" s="348">
        <v>37</v>
      </c>
      <c r="M9" s="348">
        <v>28</v>
      </c>
      <c r="N9" s="349">
        <v>39</v>
      </c>
      <c r="O9" s="352">
        <f t="shared" si="0"/>
        <v>418</v>
      </c>
    </row>
    <row r="10" spans="1:15" ht="15" thickBot="1" x14ac:dyDescent="0.5">
      <c r="A10" s="441"/>
      <c r="B10" s="55" t="s">
        <v>213</v>
      </c>
      <c r="C10" s="353">
        <v>40</v>
      </c>
      <c r="D10" s="354">
        <v>45</v>
      </c>
      <c r="E10" s="354">
        <v>41</v>
      </c>
      <c r="F10" s="354">
        <v>35</v>
      </c>
      <c r="G10" s="354">
        <v>37</v>
      </c>
      <c r="H10" s="354">
        <v>24</v>
      </c>
      <c r="I10" s="354">
        <v>37</v>
      </c>
      <c r="J10" s="354">
        <v>33</v>
      </c>
      <c r="K10" s="354">
        <v>22</v>
      </c>
      <c r="L10" s="354">
        <v>37</v>
      </c>
      <c r="M10" s="354">
        <v>28</v>
      </c>
      <c r="N10" s="355">
        <v>39</v>
      </c>
      <c r="O10" s="356">
        <f t="shared" si="0"/>
        <v>418</v>
      </c>
    </row>
    <row r="11" spans="1:15" x14ac:dyDescent="0.45">
      <c r="A11" s="172"/>
    </row>
  </sheetData>
  <mergeCells count="6">
    <mergeCell ref="A9:A10"/>
    <mergeCell ref="A1:O1"/>
    <mergeCell ref="A3:O3"/>
    <mergeCell ref="A4:B4"/>
    <mergeCell ref="A5:A6"/>
    <mergeCell ref="A7:A8"/>
  </mergeCells>
  <phoneticPr fontId="1"/>
  <pageMargins left="0.7" right="0.7" top="0.75" bottom="0.75" header="0.3" footer="0.3"/>
  <pageSetup paperSize="9" scale="8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O7"/>
  <sheetViews>
    <sheetView view="pageBreakPreview" zoomScale="115" zoomScaleNormal="100" zoomScaleSheetLayoutView="115" workbookViewId="0">
      <selection activeCell="H13" sqref="H13"/>
    </sheetView>
  </sheetViews>
  <sheetFormatPr defaultColWidth="63.59765625" defaultRowHeight="14.4" x14ac:dyDescent="0.45"/>
  <cols>
    <col min="1" max="1" width="27.19921875" style="122" bestFit="1" customWidth="1"/>
    <col min="2" max="13" width="6.09765625" style="122" customWidth="1"/>
    <col min="14" max="14" width="7.59765625" style="122" bestFit="1" customWidth="1"/>
    <col min="15" max="28" width="20.69921875" style="122" customWidth="1"/>
    <col min="29" max="16384" width="63.59765625" style="122"/>
  </cols>
  <sheetData>
    <row r="1" spans="1:15" ht="18" x14ac:dyDescent="0.45">
      <c r="A1" s="405" t="s">
        <v>215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</row>
    <row r="2" spans="1:15" ht="15" thickBot="1" x14ac:dyDescent="0.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15" thickBot="1" x14ac:dyDescent="0.5">
      <c r="A3" s="3"/>
      <c r="B3" s="8" t="s">
        <v>117</v>
      </c>
      <c r="C3" s="9" t="s">
        <v>118</v>
      </c>
      <c r="D3" s="9" t="s">
        <v>119</v>
      </c>
      <c r="E3" s="9" t="s">
        <v>120</v>
      </c>
      <c r="F3" s="9" t="s">
        <v>121</v>
      </c>
      <c r="G3" s="9" t="s">
        <v>122</v>
      </c>
      <c r="H3" s="9" t="s">
        <v>123</v>
      </c>
      <c r="I3" s="9" t="s">
        <v>124</v>
      </c>
      <c r="J3" s="9" t="s">
        <v>125</v>
      </c>
      <c r="K3" s="9" t="s">
        <v>126</v>
      </c>
      <c r="L3" s="9" t="s">
        <v>127</v>
      </c>
      <c r="M3" s="10" t="s">
        <v>128</v>
      </c>
      <c r="N3" s="159" t="s">
        <v>88</v>
      </c>
    </row>
    <row r="4" spans="1:15" x14ac:dyDescent="0.45">
      <c r="A4" s="57" t="s">
        <v>216</v>
      </c>
      <c r="B4" s="16">
        <v>2</v>
      </c>
      <c r="C4" s="253">
        <v>9</v>
      </c>
      <c r="D4" s="253">
        <v>1</v>
      </c>
      <c r="E4" s="253">
        <v>3</v>
      </c>
      <c r="F4" s="253">
        <v>5</v>
      </c>
      <c r="G4" s="253">
        <v>4</v>
      </c>
      <c r="H4" s="253">
        <v>5</v>
      </c>
      <c r="I4" s="253">
        <v>2</v>
      </c>
      <c r="J4" s="253">
        <v>1</v>
      </c>
      <c r="K4" s="253">
        <v>3</v>
      </c>
      <c r="L4" s="253">
        <v>6</v>
      </c>
      <c r="M4" s="254">
        <v>2</v>
      </c>
      <c r="N4" s="337">
        <f>SUM(B4:M4)</f>
        <v>43</v>
      </c>
    </row>
    <row r="5" spans="1:15" ht="29.4" thickBot="1" x14ac:dyDescent="0.5">
      <c r="A5" s="166" t="s">
        <v>217</v>
      </c>
      <c r="B5" s="340">
        <v>732</v>
      </c>
      <c r="C5" s="300">
        <v>946</v>
      </c>
      <c r="D5" s="300">
        <v>501</v>
      </c>
      <c r="E5" s="300">
        <v>540</v>
      </c>
      <c r="F5" s="300">
        <v>740</v>
      </c>
      <c r="G5" s="300">
        <v>872</v>
      </c>
      <c r="H5" s="300">
        <v>657</v>
      </c>
      <c r="I5" s="300">
        <v>575</v>
      </c>
      <c r="J5" s="300">
        <v>595</v>
      </c>
      <c r="K5" s="300">
        <v>649</v>
      </c>
      <c r="L5" s="300">
        <v>852</v>
      </c>
      <c r="M5" s="341">
        <v>948</v>
      </c>
      <c r="N5" s="342">
        <f>SUM(B5:M5)</f>
        <v>8607</v>
      </c>
    </row>
    <row r="6" spans="1:15" x14ac:dyDescent="0.45">
      <c r="A6" s="57" t="s">
        <v>218</v>
      </c>
      <c r="B6" s="16">
        <v>0</v>
      </c>
      <c r="C6" s="253">
        <v>0</v>
      </c>
      <c r="D6" s="253">
        <v>0</v>
      </c>
      <c r="E6" s="253">
        <v>0</v>
      </c>
      <c r="F6" s="253">
        <v>0</v>
      </c>
      <c r="G6" s="253">
        <v>0</v>
      </c>
      <c r="H6" s="253">
        <v>0</v>
      </c>
      <c r="I6" s="253">
        <v>0</v>
      </c>
      <c r="J6" s="253">
        <v>0</v>
      </c>
      <c r="K6" s="253">
        <v>0</v>
      </c>
      <c r="L6" s="253">
        <v>0</v>
      </c>
      <c r="M6" s="254">
        <v>0</v>
      </c>
      <c r="N6" s="337">
        <v>0</v>
      </c>
    </row>
    <row r="7" spans="1:15" ht="29.4" thickBot="1" x14ac:dyDescent="0.5">
      <c r="A7" s="166" t="s">
        <v>219</v>
      </c>
      <c r="B7" s="340">
        <v>0</v>
      </c>
      <c r="C7" s="300">
        <v>0</v>
      </c>
      <c r="D7" s="300">
        <v>3</v>
      </c>
      <c r="E7" s="300">
        <v>0</v>
      </c>
      <c r="F7" s="300">
        <v>0</v>
      </c>
      <c r="G7" s="300">
        <v>0</v>
      </c>
      <c r="H7" s="300">
        <v>0</v>
      </c>
      <c r="I7" s="300">
        <v>0</v>
      </c>
      <c r="J7" s="300">
        <v>0</v>
      </c>
      <c r="K7" s="300">
        <v>0</v>
      </c>
      <c r="L7" s="300">
        <v>2</v>
      </c>
      <c r="M7" s="341">
        <v>0</v>
      </c>
      <c r="N7" s="342">
        <f>SUM(B7:M7)</f>
        <v>5</v>
      </c>
    </row>
  </sheetData>
  <mergeCells count="1">
    <mergeCell ref="A1:O1"/>
  </mergeCells>
  <phoneticPr fontId="1"/>
  <pageMargins left="0.7" right="0.7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N7"/>
  <sheetViews>
    <sheetView view="pageBreakPreview" zoomScale="130" zoomScaleNormal="100" zoomScaleSheetLayoutView="130" workbookViewId="0">
      <selection activeCell="L20" sqref="L20"/>
    </sheetView>
  </sheetViews>
  <sheetFormatPr defaultColWidth="9" defaultRowHeight="14.4" x14ac:dyDescent="0.45"/>
  <cols>
    <col min="1" max="1" width="13.8984375" style="122" bestFit="1" customWidth="1"/>
    <col min="2" max="13" width="5.5" style="122" customWidth="1"/>
    <col min="14" max="14" width="5.5" style="122" bestFit="1" customWidth="1"/>
    <col min="15" max="16384" width="9" style="122"/>
  </cols>
  <sheetData>
    <row r="1" spans="1:14" ht="18" x14ac:dyDescent="0.45">
      <c r="A1" s="405" t="s">
        <v>220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</row>
    <row r="2" spans="1:14" ht="15" thickBot="1" x14ac:dyDescent="0.5"/>
    <row r="3" spans="1:14" ht="15" thickBot="1" x14ac:dyDescent="0.5">
      <c r="A3" s="158"/>
      <c r="B3" s="8" t="s">
        <v>117</v>
      </c>
      <c r="C3" s="9" t="s">
        <v>118</v>
      </c>
      <c r="D3" s="9" t="s">
        <v>119</v>
      </c>
      <c r="E3" s="9" t="s">
        <v>120</v>
      </c>
      <c r="F3" s="9" t="s">
        <v>121</v>
      </c>
      <c r="G3" s="9" t="s">
        <v>122</v>
      </c>
      <c r="H3" s="9" t="s">
        <v>123</v>
      </c>
      <c r="I3" s="9" t="s">
        <v>124</v>
      </c>
      <c r="J3" s="9" t="s">
        <v>125</v>
      </c>
      <c r="K3" s="9" t="s">
        <v>126</v>
      </c>
      <c r="L3" s="9" t="s">
        <v>127</v>
      </c>
      <c r="M3" s="10" t="s">
        <v>128</v>
      </c>
      <c r="N3" s="159" t="s">
        <v>88</v>
      </c>
    </row>
    <row r="4" spans="1:14" x14ac:dyDescent="0.45">
      <c r="A4" s="57" t="s">
        <v>221</v>
      </c>
      <c r="B4" s="335">
        <v>0</v>
      </c>
      <c r="C4" s="336">
        <v>0</v>
      </c>
      <c r="D4" s="336">
        <v>0</v>
      </c>
      <c r="E4" s="336">
        <v>0</v>
      </c>
      <c r="F4" s="336">
        <v>0</v>
      </c>
      <c r="G4" s="336">
        <v>0</v>
      </c>
      <c r="H4" s="336">
        <v>0</v>
      </c>
      <c r="I4" s="336">
        <v>0</v>
      </c>
      <c r="J4" s="336">
        <v>0</v>
      </c>
      <c r="K4" s="336">
        <v>0</v>
      </c>
      <c r="L4" s="336">
        <v>1</v>
      </c>
      <c r="M4" s="250">
        <v>1</v>
      </c>
      <c r="N4" s="337">
        <f>SUM(B4:M4)</f>
        <v>2</v>
      </c>
    </row>
    <row r="5" spans="1:14" x14ac:dyDescent="0.45">
      <c r="A5" s="12" t="s">
        <v>222</v>
      </c>
      <c r="B5" s="18">
        <v>31</v>
      </c>
      <c r="C5" s="146">
        <v>27</v>
      </c>
      <c r="D5" s="146">
        <v>21</v>
      </c>
      <c r="E5" s="146">
        <v>35</v>
      </c>
      <c r="F5" s="146">
        <v>38</v>
      </c>
      <c r="G5" s="146">
        <v>21</v>
      </c>
      <c r="H5" s="146">
        <v>39</v>
      </c>
      <c r="I5" s="146">
        <v>31</v>
      </c>
      <c r="J5" s="146">
        <v>31</v>
      </c>
      <c r="K5" s="146">
        <v>35</v>
      </c>
      <c r="L5" s="146">
        <v>47</v>
      </c>
      <c r="M5" s="19">
        <v>39</v>
      </c>
      <c r="N5" s="338">
        <f>SUM(B5:M5)</f>
        <v>395</v>
      </c>
    </row>
    <row r="6" spans="1:14" x14ac:dyDescent="0.45">
      <c r="A6" s="12" t="s">
        <v>223</v>
      </c>
      <c r="B6" s="18">
        <v>31</v>
      </c>
      <c r="C6" s="146">
        <v>27</v>
      </c>
      <c r="D6" s="146">
        <v>21</v>
      </c>
      <c r="E6" s="146">
        <v>35</v>
      </c>
      <c r="F6" s="146">
        <v>38</v>
      </c>
      <c r="G6" s="146">
        <v>21</v>
      </c>
      <c r="H6" s="146">
        <v>39</v>
      </c>
      <c r="I6" s="146">
        <v>31</v>
      </c>
      <c r="J6" s="146">
        <v>31</v>
      </c>
      <c r="K6" s="146">
        <v>35</v>
      </c>
      <c r="L6" s="146">
        <v>48</v>
      </c>
      <c r="M6" s="146">
        <v>40</v>
      </c>
      <c r="N6" s="338">
        <f>SUM(B6:M6)</f>
        <v>397</v>
      </c>
    </row>
    <row r="7" spans="1:14" ht="15" thickBot="1" x14ac:dyDescent="0.5">
      <c r="A7" s="58" t="s">
        <v>201</v>
      </c>
      <c r="B7" s="144">
        <v>15</v>
      </c>
      <c r="C7" s="145">
        <v>11</v>
      </c>
      <c r="D7" s="145">
        <v>8</v>
      </c>
      <c r="E7" s="145">
        <v>17</v>
      </c>
      <c r="F7" s="145">
        <v>19</v>
      </c>
      <c r="G7" s="145">
        <v>10</v>
      </c>
      <c r="H7" s="145">
        <v>18</v>
      </c>
      <c r="I7" s="145">
        <v>15</v>
      </c>
      <c r="J7" s="145">
        <v>14</v>
      </c>
      <c r="K7" s="145">
        <v>16</v>
      </c>
      <c r="L7" s="145">
        <v>21</v>
      </c>
      <c r="M7" s="202">
        <v>17</v>
      </c>
      <c r="N7" s="339">
        <f>SUM(B7:M7)</f>
        <v>181</v>
      </c>
    </row>
  </sheetData>
  <mergeCells count="1">
    <mergeCell ref="A1:N1"/>
  </mergeCells>
  <phoneticPr fontId="1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D41"/>
  <sheetViews>
    <sheetView view="pageBreakPreview" zoomScale="190" zoomScaleNormal="100" zoomScaleSheetLayoutView="190" workbookViewId="0">
      <selection activeCell="I21" sqref="I21"/>
    </sheetView>
  </sheetViews>
  <sheetFormatPr defaultColWidth="9" defaultRowHeight="14.4" x14ac:dyDescent="0.45"/>
  <cols>
    <col min="1" max="1" width="3.19921875" style="122" customWidth="1"/>
    <col min="2" max="2" width="13.8984375" style="122" bestFit="1" customWidth="1"/>
    <col min="3" max="3" width="9.3984375" style="122" bestFit="1" customWidth="1"/>
    <col min="4" max="16384" width="9" style="122"/>
  </cols>
  <sheetData>
    <row r="1" spans="1:4" ht="18" x14ac:dyDescent="0.45">
      <c r="A1" s="405" t="s">
        <v>14</v>
      </c>
      <c r="B1" s="405"/>
      <c r="C1" s="405"/>
      <c r="D1" s="405"/>
    </row>
    <row r="2" spans="1:4" ht="15" thickBot="1" x14ac:dyDescent="0.5">
      <c r="C2" s="2" t="s">
        <v>15</v>
      </c>
    </row>
    <row r="3" spans="1:4" x14ac:dyDescent="0.45">
      <c r="A3" s="406" t="s">
        <v>16</v>
      </c>
      <c r="B3" s="407"/>
      <c r="C3" s="17">
        <v>18500</v>
      </c>
    </row>
    <row r="4" spans="1:4" x14ac:dyDescent="0.45">
      <c r="A4" s="408" t="s">
        <v>17</v>
      </c>
      <c r="B4" s="409"/>
      <c r="C4" s="126">
        <v>6426</v>
      </c>
    </row>
    <row r="5" spans="1:4" x14ac:dyDescent="0.45">
      <c r="A5" s="410" t="s">
        <v>18</v>
      </c>
      <c r="B5" s="127" t="s">
        <v>19</v>
      </c>
      <c r="C5" s="93">
        <v>6753</v>
      </c>
    </row>
    <row r="6" spans="1:4" x14ac:dyDescent="0.45">
      <c r="A6" s="410"/>
      <c r="B6" s="127" t="s">
        <v>20</v>
      </c>
      <c r="C6" s="93">
        <v>8962</v>
      </c>
    </row>
    <row r="7" spans="1:4" x14ac:dyDescent="0.45">
      <c r="A7" s="410"/>
      <c r="B7" s="127" t="s">
        <v>21</v>
      </c>
      <c r="C7" s="93">
        <v>1811</v>
      </c>
    </row>
    <row r="8" spans="1:4" x14ac:dyDescent="0.45">
      <c r="A8" s="410"/>
      <c r="B8" s="127" t="s">
        <v>22</v>
      </c>
      <c r="C8" s="19">
        <v>255</v>
      </c>
    </row>
    <row r="9" spans="1:4" x14ac:dyDescent="0.45">
      <c r="A9" s="410"/>
      <c r="B9" s="127" t="s">
        <v>23</v>
      </c>
      <c r="C9" s="93">
        <v>1388</v>
      </c>
    </row>
    <row r="10" spans="1:4" x14ac:dyDescent="0.45">
      <c r="A10" s="410"/>
      <c r="B10" s="127" t="s">
        <v>24</v>
      </c>
      <c r="C10" s="93">
        <v>11601</v>
      </c>
    </row>
    <row r="11" spans="1:4" ht="15" thickBot="1" x14ac:dyDescent="0.5">
      <c r="A11" s="411"/>
      <c r="B11" s="128" t="s">
        <v>25</v>
      </c>
      <c r="C11" s="129">
        <f>SUM(C5:C10)</f>
        <v>30770</v>
      </c>
    </row>
    <row r="12" spans="1:4" x14ac:dyDescent="0.45">
      <c r="C12" s="2"/>
    </row>
    <row r="15" spans="1:4" x14ac:dyDescent="0.45">
      <c r="A15" s="173"/>
      <c r="B15" s="173"/>
    </row>
    <row r="36" spans="1:1" x14ac:dyDescent="0.45">
      <c r="A36" s="130" t="s">
        <v>26</v>
      </c>
    </row>
    <row r="37" spans="1:1" x14ac:dyDescent="0.45">
      <c r="A37" s="130"/>
    </row>
    <row r="38" spans="1:1" x14ac:dyDescent="0.45">
      <c r="A38" s="130" t="s">
        <v>26</v>
      </c>
    </row>
    <row r="39" spans="1:1" x14ac:dyDescent="0.45">
      <c r="A39" s="130"/>
    </row>
    <row r="40" spans="1:1" ht="23.4" x14ac:dyDescent="0.45">
      <c r="A40" s="131"/>
    </row>
    <row r="41" spans="1:1" ht="23.4" x14ac:dyDescent="0.45">
      <c r="A41" s="131"/>
    </row>
  </sheetData>
  <mergeCells count="4">
    <mergeCell ref="A1:D1"/>
    <mergeCell ref="A3:B3"/>
    <mergeCell ref="A4:B4"/>
    <mergeCell ref="A5:A11"/>
  </mergeCells>
  <phoneticPr fontId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N8"/>
  <sheetViews>
    <sheetView view="pageBreakPreview" zoomScale="130" zoomScaleNormal="100" zoomScaleSheetLayoutView="130" workbookViewId="0">
      <selection activeCell="K16" sqref="K16"/>
    </sheetView>
  </sheetViews>
  <sheetFormatPr defaultColWidth="9" defaultRowHeight="14.4" x14ac:dyDescent="0.45"/>
  <cols>
    <col min="1" max="1" width="9.5" style="122" bestFit="1" customWidth="1"/>
    <col min="2" max="14" width="7.09765625" style="122" customWidth="1"/>
    <col min="15" max="16384" width="9" style="122"/>
  </cols>
  <sheetData>
    <row r="1" spans="1:14" ht="18" x14ac:dyDescent="0.45">
      <c r="A1" s="405" t="s">
        <v>224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</row>
    <row r="2" spans="1:14" ht="18" x14ac:dyDescent="0.45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14" ht="15" thickBot="1" x14ac:dyDescent="0.5">
      <c r="A3" s="444" t="s">
        <v>225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</row>
    <row r="4" spans="1:14" ht="15" thickBot="1" x14ac:dyDescent="0.5">
      <c r="A4" s="3"/>
      <c r="B4" s="158" t="s">
        <v>117</v>
      </c>
      <c r="C4" s="9" t="s">
        <v>118</v>
      </c>
      <c r="D4" s="9" t="s">
        <v>119</v>
      </c>
      <c r="E4" s="9" t="s">
        <v>120</v>
      </c>
      <c r="F4" s="9" t="s">
        <v>121</v>
      </c>
      <c r="G4" s="9" t="s">
        <v>122</v>
      </c>
      <c r="H4" s="9" t="s">
        <v>123</v>
      </c>
      <c r="I4" s="9" t="s">
        <v>124</v>
      </c>
      <c r="J4" s="9" t="s">
        <v>125</v>
      </c>
      <c r="K4" s="9" t="s">
        <v>126</v>
      </c>
      <c r="L4" s="9" t="s">
        <v>127</v>
      </c>
      <c r="M4" s="10" t="s">
        <v>128</v>
      </c>
      <c r="N4" s="3" t="s">
        <v>88</v>
      </c>
    </row>
    <row r="5" spans="1:14" x14ac:dyDescent="0.45">
      <c r="A5" s="51" t="s">
        <v>226</v>
      </c>
      <c r="B5" s="239">
        <v>8112</v>
      </c>
      <c r="C5" s="239">
        <v>8591</v>
      </c>
      <c r="D5" s="239">
        <v>7886</v>
      </c>
      <c r="E5" s="239">
        <v>10449</v>
      </c>
      <c r="F5" s="239">
        <v>13477</v>
      </c>
      <c r="G5" s="239">
        <v>8293</v>
      </c>
      <c r="H5" s="239">
        <v>8492</v>
      </c>
      <c r="I5" s="239">
        <v>9014</v>
      </c>
      <c r="J5" s="239">
        <v>7424</v>
      </c>
      <c r="K5" s="239">
        <v>7458</v>
      </c>
      <c r="L5" s="239">
        <v>7690</v>
      </c>
      <c r="M5" s="240">
        <v>8359</v>
      </c>
      <c r="N5" s="511">
        <f>SUM(B5:M5)</f>
        <v>105245</v>
      </c>
    </row>
    <row r="6" spans="1:14" ht="15" thickBot="1" x14ac:dyDescent="0.5">
      <c r="A6" s="118" t="s">
        <v>227</v>
      </c>
      <c r="B6" s="332">
        <v>324</v>
      </c>
      <c r="C6" s="333">
        <v>330</v>
      </c>
      <c r="D6" s="333">
        <v>329</v>
      </c>
      <c r="E6" s="333">
        <v>387</v>
      </c>
      <c r="F6" s="333">
        <v>499</v>
      </c>
      <c r="G6" s="333">
        <v>346</v>
      </c>
      <c r="H6" s="333">
        <v>327</v>
      </c>
      <c r="I6" s="333">
        <v>361</v>
      </c>
      <c r="J6" s="333">
        <v>323</v>
      </c>
      <c r="K6" s="333">
        <v>339</v>
      </c>
      <c r="L6" s="333">
        <v>334</v>
      </c>
      <c r="M6" s="334">
        <v>335</v>
      </c>
      <c r="N6" s="512">
        <v>354</v>
      </c>
    </row>
    <row r="7" spans="1:14" x14ac:dyDescent="0.45">
      <c r="A7" s="446"/>
      <c r="B7" s="447"/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6"/>
    </row>
    <row r="8" spans="1:14" x14ac:dyDescent="0.45">
      <c r="A8" s="175"/>
    </row>
  </sheetData>
  <mergeCells count="3">
    <mergeCell ref="A1:N1"/>
    <mergeCell ref="A3:M3"/>
    <mergeCell ref="A7:N7"/>
  </mergeCells>
  <phoneticPr fontId="1"/>
  <pageMargins left="0.7" right="0.7" top="0.75" bottom="0.75" header="0.3" footer="0.3"/>
  <pageSetup paperSize="9" scale="7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I7"/>
  <sheetViews>
    <sheetView view="pageBreakPreview" zoomScale="145" zoomScaleNormal="100" zoomScaleSheetLayoutView="145" workbookViewId="0">
      <selection activeCell="G17" sqref="G17"/>
    </sheetView>
  </sheetViews>
  <sheetFormatPr defaultColWidth="9" defaultRowHeight="14.4" x14ac:dyDescent="0.45"/>
  <cols>
    <col min="1" max="1" width="9" style="122"/>
    <col min="2" max="3" width="6.5" style="122" customWidth="1"/>
    <col min="4" max="16384" width="9" style="122"/>
  </cols>
  <sheetData>
    <row r="1" spans="1:9" ht="18" x14ac:dyDescent="0.45">
      <c r="A1" s="405" t="s">
        <v>228</v>
      </c>
      <c r="B1" s="405"/>
      <c r="C1" s="405"/>
      <c r="D1" s="405"/>
      <c r="E1" s="405"/>
      <c r="F1" s="405"/>
      <c r="G1" s="405"/>
      <c r="H1" s="405"/>
      <c r="I1" s="405"/>
    </row>
    <row r="2" spans="1:9" ht="15" thickBot="1" x14ac:dyDescent="0.5">
      <c r="A2" s="174"/>
    </row>
    <row r="3" spans="1:9" ht="15" thickBot="1" x14ac:dyDescent="0.5">
      <c r="A3" s="59"/>
      <c r="B3" s="60" t="s">
        <v>149</v>
      </c>
      <c r="C3" s="61" t="s">
        <v>229</v>
      </c>
    </row>
    <row r="4" spans="1:9" x14ac:dyDescent="0.45">
      <c r="A4" s="62" t="s">
        <v>230</v>
      </c>
      <c r="B4" s="326">
        <v>6</v>
      </c>
      <c r="C4" s="327">
        <v>196</v>
      </c>
    </row>
    <row r="5" spans="1:9" x14ac:dyDescent="0.45">
      <c r="A5" s="63" t="s">
        <v>231</v>
      </c>
      <c r="B5" s="328">
        <v>0</v>
      </c>
      <c r="C5" s="329">
        <v>0</v>
      </c>
    </row>
    <row r="6" spans="1:9" ht="15" thickBot="1" x14ac:dyDescent="0.5">
      <c r="A6" s="64" t="s">
        <v>232</v>
      </c>
      <c r="B6" s="330">
        <v>3</v>
      </c>
      <c r="C6" s="199">
        <v>144</v>
      </c>
    </row>
    <row r="7" spans="1:9" ht="15" thickBot="1" x14ac:dyDescent="0.5">
      <c r="A7" s="59" t="s">
        <v>88</v>
      </c>
      <c r="B7" s="331">
        <f>SUM(B4:B6)</f>
        <v>9</v>
      </c>
      <c r="C7" s="201">
        <f>SUM(C4:C6)</f>
        <v>340</v>
      </c>
    </row>
  </sheetData>
  <mergeCells count="1">
    <mergeCell ref="A1:I1"/>
  </mergeCells>
  <phoneticPr fontId="1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P7"/>
  <sheetViews>
    <sheetView view="pageBreakPreview" zoomScale="115" zoomScaleNormal="100" zoomScaleSheetLayoutView="115" workbookViewId="0">
      <selection activeCell="J16" sqref="J16"/>
    </sheetView>
  </sheetViews>
  <sheetFormatPr defaultColWidth="9" defaultRowHeight="14.4" x14ac:dyDescent="0.45"/>
  <cols>
    <col min="1" max="1" width="9.5" style="122" bestFit="1" customWidth="1"/>
    <col min="2" max="13" width="6" style="122" bestFit="1" customWidth="1"/>
    <col min="14" max="14" width="7" style="122" bestFit="1" customWidth="1"/>
    <col min="15" max="16384" width="9" style="122"/>
  </cols>
  <sheetData>
    <row r="1" spans="1:16" ht="18" x14ac:dyDescent="0.45">
      <c r="A1" s="405" t="s">
        <v>233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</row>
    <row r="2" spans="1:16" ht="15" thickBot="1" x14ac:dyDescent="0.5">
      <c r="A2" s="50"/>
    </row>
    <row r="3" spans="1:16" ht="15" thickBot="1" x14ac:dyDescent="0.5">
      <c r="A3" s="65"/>
      <c r="B3" s="8" t="s">
        <v>117</v>
      </c>
      <c r="C3" s="9" t="s">
        <v>118</v>
      </c>
      <c r="D3" s="9" t="s">
        <v>119</v>
      </c>
      <c r="E3" s="9" t="s">
        <v>120</v>
      </c>
      <c r="F3" s="9" t="s">
        <v>121</v>
      </c>
      <c r="G3" s="9" t="s">
        <v>122</v>
      </c>
      <c r="H3" s="9" t="s">
        <v>123</v>
      </c>
      <c r="I3" s="9" t="s">
        <v>124</v>
      </c>
      <c r="J3" s="9" t="s">
        <v>125</v>
      </c>
      <c r="K3" s="9" t="s">
        <v>126</v>
      </c>
      <c r="L3" s="9" t="s">
        <v>127</v>
      </c>
      <c r="M3" s="66" t="s">
        <v>128</v>
      </c>
      <c r="N3" s="3" t="s">
        <v>88</v>
      </c>
    </row>
    <row r="4" spans="1:16" x14ac:dyDescent="0.45">
      <c r="A4" s="117" t="s">
        <v>234</v>
      </c>
      <c r="B4" s="320">
        <v>1460</v>
      </c>
      <c r="C4" s="321">
        <v>1380</v>
      </c>
      <c r="D4" s="321">
        <v>1037</v>
      </c>
      <c r="E4" s="321">
        <v>1572</v>
      </c>
      <c r="F4" s="321">
        <v>1592</v>
      </c>
      <c r="G4" s="321">
        <v>1391</v>
      </c>
      <c r="H4" s="321">
        <v>1434</v>
      </c>
      <c r="I4" s="321">
        <v>1430</v>
      </c>
      <c r="J4" s="321">
        <v>1267</v>
      </c>
      <c r="K4" s="321">
        <v>1083</v>
      </c>
      <c r="L4" s="321">
        <v>1248</v>
      </c>
      <c r="M4" s="322">
        <v>1346</v>
      </c>
      <c r="N4" s="323">
        <f>SUM(B4:M4)</f>
        <v>16240</v>
      </c>
    </row>
    <row r="5" spans="1:16" ht="15" thickBot="1" x14ac:dyDescent="0.5">
      <c r="A5" s="52" t="s">
        <v>227</v>
      </c>
      <c r="B5" s="144">
        <v>58</v>
      </c>
      <c r="C5" s="145">
        <v>53</v>
      </c>
      <c r="D5" s="145">
        <v>49</v>
      </c>
      <c r="E5" s="145">
        <v>58</v>
      </c>
      <c r="F5" s="145">
        <v>59</v>
      </c>
      <c r="G5" s="145">
        <v>58</v>
      </c>
      <c r="H5" s="145">
        <v>55</v>
      </c>
      <c r="I5" s="145">
        <v>57</v>
      </c>
      <c r="J5" s="145">
        <v>55</v>
      </c>
      <c r="K5" s="145">
        <v>49</v>
      </c>
      <c r="L5" s="145">
        <v>54</v>
      </c>
      <c r="M5" s="324">
        <v>54</v>
      </c>
      <c r="N5" s="325">
        <v>55</v>
      </c>
    </row>
    <row r="6" spans="1:16" ht="17.25" customHeight="1" x14ac:dyDescent="0.45">
      <c r="A6" s="445"/>
      <c r="B6" s="445"/>
      <c r="C6" s="445"/>
      <c r="D6" s="445"/>
      <c r="E6" s="445"/>
      <c r="F6" s="445"/>
      <c r="G6" s="445"/>
      <c r="H6" s="445"/>
      <c r="I6" s="445"/>
      <c r="J6" s="445"/>
      <c r="K6" s="445"/>
      <c r="L6" s="445"/>
      <c r="M6" s="445"/>
      <c r="N6" s="445"/>
      <c r="O6" s="445"/>
      <c r="P6" s="445"/>
    </row>
    <row r="7" spans="1:16" x14ac:dyDescent="0.45">
      <c r="A7" s="50"/>
    </row>
  </sheetData>
  <mergeCells count="2">
    <mergeCell ref="A1:N1"/>
    <mergeCell ref="A6:P6"/>
  </mergeCells>
  <phoneticPr fontId="1"/>
  <pageMargins left="0.7" right="0.7" top="0.75" bottom="0.75" header="0.3" footer="0.3"/>
  <pageSetup paperSize="9" scale="91" orientation="portrait" r:id="rId1"/>
  <colBreaks count="1" manualBreakCount="1">
    <brk id="14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  <pageSetUpPr fitToPage="1"/>
  </sheetPr>
  <dimension ref="A1:O6"/>
  <sheetViews>
    <sheetView view="pageBreakPreview" zoomScale="130" zoomScaleNormal="100" zoomScaleSheetLayoutView="130" workbookViewId="0">
      <selection activeCell="H18" sqref="H18"/>
    </sheetView>
  </sheetViews>
  <sheetFormatPr defaultColWidth="9" defaultRowHeight="14.4" x14ac:dyDescent="0.45"/>
  <cols>
    <col min="1" max="1" width="5.5" style="122" bestFit="1" customWidth="1"/>
    <col min="2" max="14" width="7.59765625" style="122" customWidth="1"/>
    <col min="15" max="15" width="11.09765625" style="122" customWidth="1"/>
    <col min="16" max="16384" width="9" style="122"/>
  </cols>
  <sheetData>
    <row r="1" spans="1:15" ht="18" x14ac:dyDescent="0.45">
      <c r="A1" s="405" t="s">
        <v>235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</row>
    <row r="2" spans="1:15" ht="18.600000000000001" thickBot="1" x14ac:dyDescent="0.5">
      <c r="A2" s="157"/>
    </row>
    <row r="3" spans="1:15" ht="15" thickBot="1" x14ac:dyDescent="0.5">
      <c r="A3" s="67"/>
      <c r="B3" s="8" t="s">
        <v>117</v>
      </c>
      <c r="C3" s="9" t="s">
        <v>118</v>
      </c>
      <c r="D3" s="9" t="s">
        <v>119</v>
      </c>
      <c r="E3" s="9" t="s">
        <v>120</v>
      </c>
      <c r="F3" s="9" t="s">
        <v>121</v>
      </c>
      <c r="G3" s="9" t="s">
        <v>122</v>
      </c>
      <c r="H3" s="9" t="s">
        <v>123</v>
      </c>
      <c r="I3" s="9" t="s">
        <v>124</v>
      </c>
      <c r="J3" s="9" t="s">
        <v>125</v>
      </c>
      <c r="K3" s="9" t="s">
        <v>126</v>
      </c>
      <c r="L3" s="9" t="s">
        <v>127</v>
      </c>
      <c r="M3" s="9" t="s">
        <v>128</v>
      </c>
      <c r="N3" s="10" t="s">
        <v>88</v>
      </c>
      <c r="O3" s="159" t="s">
        <v>236</v>
      </c>
    </row>
    <row r="4" spans="1:15" ht="15" thickBot="1" x14ac:dyDescent="0.5">
      <c r="A4" s="118" t="s">
        <v>142</v>
      </c>
      <c r="B4" s="203">
        <v>2013</v>
      </c>
      <c r="C4" s="143">
        <v>2685</v>
      </c>
      <c r="D4" s="143">
        <v>2520</v>
      </c>
      <c r="E4" s="143">
        <v>2262</v>
      </c>
      <c r="F4" s="143">
        <v>3822</v>
      </c>
      <c r="G4" s="143">
        <v>3923</v>
      </c>
      <c r="H4" s="143">
        <v>4108</v>
      </c>
      <c r="I4" s="143">
        <v>2549</v>
      </c>
      <c r="J4" s="143">
        <v>3188</v>
      </c>
      <c r="K4" s="143">
        <v>2192</v>
      </c>
      <c r="L4" s="143">
        <v>6300</v>
      </c>
      <c r="M4" s="143">
        <v>4585</v>
      </c>
      <c r="N4" s="24">
        <f>SUM(B4:M4)</f>
        <v>40147</v>
      </c>
      <c r="O4" s="295">
        <v>137</v>
      </c>
    </row>
    <row r="5" spans="1:15" x14ac:dyDescent="0.45">
      <c r="A5" s="446"/>
      <c r="B5" s="447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6"/>
    </row>
    <row r="6" spans="1:15" x14ac:dyDescent="0.45">
      <c r="A6" s="50"/>
    </row>
  </sheetData>
  <mergeCells count="2">
    <mergeCell ref="A1:O1"/>
    <mergeCell ref="A5:O5"/>
  </mergeCells>
  <phoneticPr fontId="1"/>
  <pageMargins left="0.7" right="0.7" top="0.75" bottom="0.75" header="0.3" footer="0.3"/>
  <pageSetup paperSize="9" scale="6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  <pageSetUpPr fitToPage="1"/>
  </sheetPr>
  <dimension ref="A1:O6"/>
  <sheetViews>
    <sheetView view="pageBreakPreview" zoomScale="145" zoomScaleNormal="100" zoomScaleSheetLayoutView="145" workbookViewId="0">
      <selection activeCell="J20" sqref="J20"/>
    </sheetView>
  </sheetViews>
  <sheetFormatPr defaultColWidth="12.5" defaultRowHeight="14.4" x14ac:dyDescent="0.45"/>
  <cols>
    <col min="1" max="1" width="6.09765625" style="122" bestFit="1" customWidth="1"/>
    <col min="2" max="2" width="8.09765625" style="122" bestFit="1" customWidth="1"/>
    <col min="3" max="3" width="7.8984375" style="122" bestFit="1" customWidth="1"/>
    <col min="4" max="4" width="8.19921875" style="122" bestFit="1" customWidth="1"/>
    <col min="5" max="6" width="8.09765625" style="122" bestFit="1" customWidth="1"/>
    <col min="7" max="7" width="8.19921875" style="122" bestFit="1" customWidth="1"/>
    <col min="8" max="8" width="8.19921875" style="122" customWidth="1"/>
    <col min="9" max="9" width="8.19921875" style="122" bestFit="1" customWidth="1"/>
    <col min="10" max="10" width="8.69921875" style="122" customWidth="1"/>
    <col min="11" max="11" width="7.69921875" style="122" customWidth="1"/>
    <col min="12" max="13" width="8.19921875" style="122" bestFit="1" customWidth="1"/>
    <col min="14" max="14" width="9.69921875" style="122" bestFit="1" customWidth="1"/>
    <col min="15" max="15" width="8.69921875" style="122" bestFit="1" customWidth="1"/>
    <col min="16" max="16384" width="12.5" style="122"/>
  </cols>
  <sheetData>
    <row r="1" spans="1:15" ht="18" x14ac:dyDescent="0.45">
      <c r="A1" s="405" t="s">
        <v>237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</row>
    <row r="2" spans="1:15" ht="15" thickBot="1" x14ac:dyDescent="0.5">
      <c r="A2" s="50"/>
    </row>
    <row r="3" spans="1:15" ht="15" thickBot="1" x14ac:dyDescent="0.5">
      <c r="A3" s="123"/>
      <c r="B3" s="124" t="s">
        <v>117</v>
      </c>
      <c r="C3" s="9" t="s">
        <v>118</v>
      </c>
      <c r="D3" s="9" t="s">
        <v>119</v>
      </c>
      <c r="E3" s="9" t="s">
        <v>120</v>
      </c>
      <c r="F3" s="9" t="s">
        <v>121</v>
      </c>
      <c r="G3" s="9" t="s">
        <v>122</v>
      </c>
      <c r="H3" s="9" t="s">
        <v>123</v>
      </c>
      <c r="I3" s="9" t="s">
        <v>124</v>
      </c>
      <c r="J3" s="9" t="s">
        <v>125</v>
      </c>
      <c r="K3" s="9" t="s">
        <v>126</v>
      </c>
      <c r="L3" s="9" t="s">
        <v>127</v>
      </c>
      <c r="M3" s="9" t="s">
        <v>128</v>
      </c>
      <c r="N3" s="66" t="s">
        <v>88</v>
      </c>
      <c r="O3" s="3" t="s">
        <v>227</v>
      </c>
    </row>
    <row r="4" spans="1:15" ht="15" thickBot="1" x14ac:dyDescent="0.5">
      <c r="A4" s="3" t="s">
        <v>238</v>
      </c>
      <c r="B4" s="208">
        <v>159933</v>
      </c>
      <c r="C4" s="206">
        <v>254216</v>
      </c>
      <c r="D4" s="206">
        <v>172117</v>
      </c>
      <c r="E4" s="206">
        <v>323091</v>
      </c>
      <c r="F4" s="206">
        <v>338705</v>
      </c>
      <c r="G4" s="206">
        <v>167678</v>
      </c>
      <c r="H4" s="206">
        <v>178594</v>
      </c>
      <c r="I4" s="206">
        <v>256395</v>
      </c>
      <c r="J4" s="206">
        <v>169580</v>
      </c>
      <c r="K4" s="206">
        <v>247730</v>
      </c>
      <c r="L4" s="206">
        <v>428532</v>
      </c>
      <c r="M4" s="206">
        <v>737470</v>
      </c>
      <c r="N4" s="217">
        <f>SUM(B4:M4)</f>
        <v>3434041</v>
      </c>
      <c r="O4" s="319">
        <v>9408.3315068493157</v>
      </c>
    </row>
    <row r="5" spans="1:15" x14ac:dyDescent="0.45">
      <c r="A5" s="448" t="s">
        <v>381</v>
      </c>
      <c r="B5" s="449"/>
      <c r="C5" s="449"/>
      <c r="D5" s="449"/>
      <c r="E5" s="449"/>
      <c r="F5" s="449"/>
      <c r="G5" s="449"/>
      <c r="H5" s="449"/>
      <c r="I5" s="449"/>
      <c r="J5" s="449"/>
      <c r="K5" s="449"/>
      <c r="L5" s="449"/>
      <c r="M5" s="449"/>
      <c r="N5" s="449"/>
      <c r="O5" s="449"/>
    </row>
    <row r="6" spans="1:15" ht="18" customHeight="1" x14ac:dyDescent="0.45"/>
  </sheetData>
  <mergeCells count="2">
    <mergeCell ref="A1:O1"/>
    <mergeCell ref="A5:O5"/>
  </mergeCells>
  <phoneticPr fontId="1"/>
  <pageMargins left="0.7" right="0.7" top="0.75" bottom="0.75" header="0.3" footer="0.3"/>
  <pageSetup paperSize="9" scale="98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  <pageSetUpPr fitToPage="1"/>
  </sheetPr>
  <dimension ref="A1:K17"/>
  <sheetViews>
    <sheetView view="pageBreakPreview" zoomScale="115" zoomScaleNormal="100" zoomScaleSheetLayoutView="115" workbookViewId="0">
      <selection activeCell="K17" sqref="K17"/>
    </sheetView>
  </sheetViews>
  <sheetFormatPr defaultColWidth="9" defaultRowHeight="14.4" x14ac:dyDescent="0.45"/>
  <cols>
    <col min="1" max="1" width="5.5" style="122" bestFit="1" customWidth="1"/>
    <col min="2" max="2" width="7.5" style="122" bestFit="1" customWidth="1"/>
    <col min="3" max="3" width="5.5" style="122" bestFit="1" customWidth="1"/>
    <col min="4" max="4" width="13.09765625" style="122" customWidth="1"/>
    <col min="5" max="6" width="12.09765625" style="122" customWidth="1"/>
    <col min="7" max="16384" width="9" style="122"/>
  </cols>
  <sheetData>
    <row r="1" spans="1:11" ht="22.2" customHeight="1" x14ac:dyDescent="0.45">
      <c r="A1" s="405" t="s">
        <v>239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</row>
    <row r="2" spans="1:11" ht="15" thickBot="1" x14ac:dyDescent="0.5">
      <c r="A2" s="172"/>
    </row>
    <row r="3" spans="1:11" ht="29.4" thickBot="1" x14ac:dyDescent="0.5">
      <c r="A3" s="68"/>
      <c r="B3" s="69"/>
      <c r="C3" s="69"/>
      <c r="D3" s="70"/>
      <c r="E3" s="180" t="s">
        <v>379</v>
      </c>
      <c r="F3" s="180" t="s">
        <v>240</v>
      </c>
    </row>
    <row r="4" spans="1:11" ht="15" thickTop="1" x14ac:dyDescent="0.45">
      <c r="A4" s="450" t="s">
        <v>241</v>
      </c>
      <c r="B4" s="453" t="s">
        <v>242</v>
      </c>
      <c r="C4" s="455" t="s">
        <v>243</v>
      </c>
      <c r="D4" s="71" t="s">
        <v>94</v>
      </c>
      <c r="E4" s="309">
        <v>4932</v>
      </c>
      <c r="F4" s="310">
        <v>89236</v>
      </c>
    </row>
    <row r="5" spans="1:11" x14ac:dyDescent="0.45">
      <c r="A5" s="451"/>
      <c r="B5" s="454"/>
      <c r="C5" s="456"/>
      <c r="D5" s="72" t="s">
        <v>244</v>
      </c>
      <c r="E5" s="311">
        <v>1533</v>
      </c>
      <c r="F5" s="184">
        <v>29984</v>
      </c>
    </row>
    <row r="6" spans="1:11" x14ac:dyDescent="0.45">
      <c r="A6" s="451"/>
      <c r="B6" s="454"/>
      <c r="C6" s="457" t="s">
        <v>245</v>
      </c>
      <c r="D6" s="458"/>
      <c r="E6" s="311">
        <v>523</v>
      </c>
      <c r="F6" s="184">
        <v>13297</v>
      </c>
    </row>
    <row r="7" spans="1:11" x14ac:dyDescent="0.45">
      <c r="A7" s="451"/>
      <c r="B7" s="459" t="s">
        <v>246</v>
      </c>
      <c r="C7" s="460"/>
      <c r="D7" s="458"/>
      <c r="E7" s="311">
        <v>1899</v>
      </c>
      <c r="F7" s="184">
        <v>9214</v>
      </c>
    </row>
    <row r="8" spans="1:11" ht="15" thickBot="1" x14ac:dyDescent="0.5">
      <c r="A8" s="452"/>
      <c r="B8" s="461" t="s">
        <v>88</v>
      </c>
      <c r="C8" s="462"/>
      <c r="D8" s="463"/>
      <c r="E8" s="312">
        <f>SUM(E4:E7)</f>
        <v>8887</v>
      </c>
      <c r="F8" s="313">
        <f>SUM(F4:F7)</f>
        <v>141731</v>
      </c>
    </row>
    <row r="9" spans="1:11" ht="15" thickTop="1" x14ac:dyDescent="0.45">
      <c r="A9" s="450" t="s">
        <v>247</v>
      </c>
      <c r="B9" s="453" t="s">
        <v>242</v>
      </c>
      <c r="C9" s="455" t="s">
        <v>243</v>
      </c>
      <c r="D9" s="71" t="s">
        <v>94</v>
      </c>
      <c r="E9" s="309">
        <v>1408</v>
      </c>
      <c r="F9" s="310">
        <v>23876</v>
      </c>
    </row>
    <row r="10" spans="1:11" x14ac:dyDescent="0.45">
      <c r="A10" s="451"/>
      <c r="B10" s="454"/>
      <c r="C10" s="456"/>
      <c r="D10" s="72" t="s">
        <v>244</v>
      </c>
      <c r="E10" s="314">
        <v>703</v>
      </c>
      <c r="F10" s="184">
        <v>12605</v>
      </c>
    </row>
    <row r="11" spans="1:11" x14ac:dyDescent="0.45">
      <c r="A11" s="451"/>
      <c r="B11" s="454"/>
      <c r="C11" s="457" t="s">
        <v>245</v>
      </c>
      <c r="D11" s="458"/>
      <c r="E11" s="311">
        <v>1099</v>
      </c>
      <c r="F11" s="184">
        <v>23515</v>
      </c>
    </row>
    <row r="12" spans="1:11" x14ac:dyDescent="0.45">
      <c r="A12" s="451"/>
      <c r="B12" s="459" t="s">
        <v>246</v>
      </c>
      <c r="C12" s="460"/>
      <c r="D12" s="458"/>
      <c r="E12" s="314">
        <v>92</v>
      </c>
      <c r="F12" s="184">
        <v>4010</v>
      </c>
    </row>
    <row r="13" spans="1:11" ht="15" thickBot="1" x14ac:dyDescent="0.5">
      <c r="A13" s="452"/>
      <c r="B13" s="471" t="s">
        <v>88</v>
      </c>
      <c r="C13" s="472"/>
      <c r="D13" s="473"/>
      <c r="E13" s="315">
        <f>SUM(E9:E12)</f>
        <v>3302</v>
      </c>
      <c r="F13" s="313">
        <f>SUM(F9:F12)</f>
        <v>64006</v>
      </c>
    </row>
    <row r="14" spans="1:11" ht="15.6" thickTop="1" thickBot="1" x14ac:dyDescent="0.5">
      <c r="A14" s="464" t="s">
        <v>248</v>
      </c>
      <c r="B14" s="465"/>
      <c r="C14" s="465"/>
      <c r="D14" s="466"/>
      <c r="E14" s="155">
        <v>0</v>
      </c>
      <c r="F14" s="156">
        <v>18</v>
      </c>
    </row>
    <row r="15" spans="1:11" ht="15.6" thickTop="1" thickBot="1" x14ac:dyDescent="0.5">
      <c r="A15" s="464" t="s">
        <v>249</v>
      </c>
      <c r="B15" s="465"/>
      <c r="C15" s="465"/>
      <c r="D15" s="466"/>
      <c r="E15" s="316">
        <f>E8+E13</f>
        <v>12189</v>
      </c>
      <c r="F15" s="317">
        <f>F8+F13</f>
        <v>205737</v>
      </c>
    </row>
    <row r="16" spans="1:11" ht="19.5" customHeight="1" thickTop="1" thickBot="1" x14ac:dyDescent="0.5">
      <c r="A16" s="467" t="s">
        <v>250</v>
      </c>
      <c r="B16" s="468"/>
      <c r="C16" s="468"/>
      <c r="D16" s="469"/>
      <c r="E16" s="318">
        <v>386</v>
      </c>
      <c r="F16" s="185">
        <v>8136</v>
      </c>
    </row>
    <row r="17" spans="1:6" ht="18" customHeight="1" x14ac:dyDescent="0.45">
      <c r="A17" s="470" t="s">
        <v>380</v>
      </c>
      <c r="B17" s="470"/>
      <c r="C17" s="470"/>
      <c r="D17" s="470"/>
      <c r="E17" s="470"/>
      <c r="F17" s="470"/>
    </row>
  </sheetData>
  <mergeCells count="17">
    <mergeCell ref="A14:D14"/>
    <mergeCell ref="A15:D15"/>
    <mergeCell ref="A16:D16"/>
    <mergeCell ref="A17:F17"/>
    <mergeCell ref="A9:A13"/>
    <mergeCell ref="B9:B11"/>
    <mergeCell ref="C9:C10"/>
    <mergeCell ref="C11:D11"/>
    <mergeCell ref="B12:D12"/>
    <mergeCell ref="B13:D13"/>
    <mergeCell ref="A1:K1"/>
    <mergeCell ref="A4:A8"/>
    <mergeCell ref="B4:B6"/>
    <mergeCell ref="C4:C5"/>
    <mergeCell ref="C6:D6"/>
    <mergeCell ref="B7:D7"/>
    <mergeCell ref="B8:D8"/>
  </mergeCells>
  <phoneticPr fontId="1"/>
  <pageMargins left="0.7" right="0.7" top="0.75" bottom="0.75" header="0.3" footer="0.3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</sheetPr>
  <dimension ref="A1:I6"/>
  <sheetViews>
    <sheetView view="pageBreakPreview" zoomScale="130" zoomScaleNormal="100" zoomScaleSheetLayoutView="130" workbookViewId="0">
      <selection activeCell="F21" sqref="F21"/>
    </sheetView>
  </sheetViews>
  <sheetFormatPr defaultColWidth="9" defaultRowHeight="14.4" x14ac:dyDescent="0.45"/>
  <cols>
    <col min="1" max="16384" width="9" style="122"/>
  </cols>
  <sheetData>
    <row r="1" spans="1:9" ht="18" x14ac:dyDescent="0.45">
      <c r="A1" s="474" t="s">
        <v>378</v>
      </c>
      <c r="B1" s="474"/>
      <c r="C1" s="474"/>
      <c r="D1" s="474"/>
      <c r="E1" s="474"/>
      <c r="F1" s="474"/>
      <c r="G1" s="474"/>
      <c r="H1" s="474"/>
      <c r="I1" s="474"/>
    </row>
    <row r="2" spans="1:9" ht="18.600000000000001" thickBot="1" x14ac:dyDescent="0.5">
      <c r="A2" s="73"/>
    </row>
    <row r="3" spans="1:9" ht="15" thickBot="1" x14ac:dyDescent="0.5">
      <c r="A3" s="74"/>
      <c r="B3" s="75" t="s">
        <v>251</v>
      </c>
      <c r="C3" s="76" t="s">
        <v>252</v>
      </c>
    </row>
    <row r="4" spans="1:9" x14ac:dyDescent="0.45">
      <c r="A4" s="77" t="s">
        <v>253</v>
      </c>
      <c r="B4" s="304" t="s">
        <v>254</v>
      </c>
      <c r="C4" s="305">
        <v>0.44500000000000001</v>
      </c>
    </row>
    <row r="5" spans="1:9" ht="15" thickBot="1" x14ac:dyDescent="0.5">
      <c r="A5" s="78" t="s">
        <v>255</v>
      </c>
      <c r="B5" s="306" t="s">
        <v>256</v>
      </c>
      <c r="C5" s="307">
        <v>0.55500000000000005</v>
      </c>
    </row>
    <row r="6" spans="1:9" ht="15" thickBot="1" x14ac:dyDescent="0.5">
      <c r="A6" s="79" t="s">
        <v>48</v>
      </c>
      <c r="B6" s="308" t="s">
        <v>257</v>
      </c>
      <c r="C6" s="80">
        <v>1</v>
      </c>
    </row>
  </sheetData>
  <mergeCells count="1">
    <mergeCell ref="A1:I1"/>
  </mergeCells>
  <phoneticPr fontId="1"/>
  <pageMargins left="0.7" right="0.7" top="0.75" bottom="0.75" header="0.3" footer="0.3"/>
  <pageSetup paperSize="9" scale="9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H15"/>
  <sheetViews>
    <sheetView view="pageBreakPreview" zoomScale="130" zoomScaleNormal="100" zoomScaleSheetLayoutView="130" workbookViewId="0">
      <selection activeCell="F19" sqref="F19"/>
    </sheetView>
  </sheetViews>
  <sheetFormatPr defaultColWidth="18.19921875" defaultRowHeight="14.4" x14ac:dyDescent="0.45"/>
  <cols>
    <col min="1" max="1" width="11.59765625" style="122" bestFit="1" customWidth="1"/>
    <col min="2" max="5" width="7.19921875" style="122" customWidth="1"/>
    <col min="6" max="16384" width="18.19921875" style="122"/>
  </cols>
  <sheetData>
    <row r="1" spans="1:8" ht="18" x14ac:dyDescent="0.45">
      <c r="A1" s="405" t="s">
        <v>258</v>
      </c>
      <c r="B1" s="405"/>
      <c r="C1" s="405"/>
      <c r="D1" s="405"/>
      <c r="E1" s="405"/>
      <c r="F1" s="405"/>
      <c r="G1" s="405"/>
      <c r="H1" s="405"/>
    </row>
    <row r="2" spans="1:8" ht="15" thickBot="1" x14ac:dyDescent="0.5">
      <c r="A2" s="14"/>
    </row>
    <row r="3" spans="1:8" x14ac:dyDescent="0.45">
      <c r="A3" s="420"/>
      <c r="B3" s="427" t="s">
        <v>259</v>
      </c>
      <c r="C3" s="475"/>
      <c r="D3" s="475" t="s">
        <v>260</v>
      </c>
      <c r="E3" s="476"/>
    </row>
    <row r="4" spans="1:8" ht="15" thickBot="1" x14ac:dyDescent="0.5">
      <c r="A4" s="422"/>
      <c r="B4" s="87" t="s">
        <v>261</v>
      </c>
      <c r="C4" s="88" t="s">
        <v>262</v>
      </c>
      <c r="D4" s="88" t="s">
        <v>261</v>
      </c>
      <c r="E4" s="89" t="s">
        <v>262</v>
      </c>
    </row>
    <row r="5" spans="1:8" x14ac:dyDescent="0.45">
      <c r="A5" s="11" t="s">
        <v>263</v>
      </c>
      <c r="B5" s="16">
        <v>15</v>
      </c>
      <c r="C5" s="296">
        <v>110</v>
      </c>
      <c r="D5" s="297">
        <v>0</v>
      </c>
      <c r="E5" s="254">
        <v>0</v>
      </c>
    </row>
    <row r="6" spans="1:8" x14ac:dyDescent="0.45">
      <c r="A6" s="12" t="s">
        <v>264</v>
      </c>
      <c r="B6" s="18">
        <v>0</v>
      </c>
      <c r="C6" s="298">
        <v>0</v>
      </c>
      <c r="D6" s="299">
        <v>0</v>
      </c>
      <c r="E6" s="19">
        <v>0</v>
      </c>
    </row>
    <row r="7" spans="1:8" x14ac:dyDescent="0.45">
      <c r="A7" s="12" t="s">
        <v>265</v>
      </c>
      <c r="B7" s="18">
        <v>16</v>
      </c>
      <c r="C7" s="298">
        <v>413</v>
      </c>
      <c r="D7" s="299">
        <v>0</v>
      </c>
      <c r="E7" s="19">
        <v>0</v>
      </c>
    </row>
    <row r="8" spans="1:8" ht="15" thickBot="1" x14ac:dyDescent="0.5">
      <c r="A8" s="13" t="s">
        <v>47</v>
      </c>
      <c r="B8" s="144">
        <v>17</v>
      </c>
      <c r="C8" s="300">
        <v>49</v>
      </c>
      <c r="D8" s="301">
        <v>6</v>
      </c>
      <c r="E8" s="202">
        <v>36</v>
      </c>
    </row>
    <row r="9" spans="1:8" ht="15" thickBot="1" x14ac:dyDescent="0.5">
      <c r="A9" s="161" t="s">
        <v>88</v>
      </c>
      <c r="B9" s="22">
        <f>SUM(B5:B8)</f>
        <v>48</v>
      </c>
      <c r="C9" s="302">
        <f>SUM(C5:C8)</f>
        <v>572</v>
      </c>
      <c r="D9" s="303">
        <f t="shared" ref="D9:E9" si="0">SUM(D5:D8)</f>
        <v>6</v>
      </c>
      <c r="E9" s="23">
        <f t="shared" si="0"/>
        <v>36</v>
      </c>
    </row>
    <row r="10" spans="1:8" x14ac:dyDescent="0.45">
      <c r="B10" s="90"/>
      <c r="C10" s="90"/>
    </row>
    <row r="15" spans="1:8" x14ac:dyDescent="0.45">
      <c r="C15" s="38"/>
    </row>
  </sheetData>
  <mergeCells count="4">
    <mergeCell ref="A1:H1"/>
    <mergeCell ref="A3:A4"/>
    <mergeCell ref="B3:C3"/>
    <mergeCell ref="D3:E3"/>
  </mergeCells>
  <phoneticPr fontId="1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  <pageSetUpPr fitToPage="1"/>
  </sheetPr>
  <dimension ref="A1:N7"/>
  <sheetViews>
    <sheetView view="pageBreakPreview" zoomScaleNormal="100" zoomScaleSheetLayoutView="100" workbookViewId="0">
      <selection activeCell="L20" sqref="L20"/>
    </sheetView>
  </sheetViews>
  <sheetFormatPr defaultColWidth="9" defaultRowHeight="14.4" x14ac:dyDescent="0.45"/>
  <cols>
    <col min="1" max="1" width="8.5" style="122" customWidth="1"/>
    <col min="2" max="14" width="6.59765625" style="122" customWidth="1"/>
    <col min="15" max="16384" width="9" style="122"/>
  </cols>
  <sheetData>
    <row r="1" spans="1:14" ht="18" x14ac:dyDescent="0.45">
      <c r="A1" s="405" t="s">
        <v>266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</row>
    <row r="2" spans="1:14" ht="15" thickBot="1" x14ac:dyDescent="0.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5" thickBot="1" x14ac:dyDescent="0.5">
      <c r="A3" s="82" t="s">
        <v>267</v>
      </c>
      <c r="B3" s="8" t="s">
        <v>117</v>
      </c>
      <c r="C3" s="9" t="s">
        <v>118</v>
      </c>
      <c r="D3" s="9" t="s">
        <v>119</v>
      </c>
      <c r="E3" s="9" t="s">
        <v>120</v>
      </c>
      <c r="F3" s="9" t="s">
        <v>121</v>
      </c>
      <c r="G3" s="9" t="s">
        <v>122</v>
      </c>
      <c r="H3" s="9" t="s">
        <v>123</v>
      </c>
      <c r="I3" s="9" t="s">
        <v>124</v>
      </c>
      <c r="J3" s="9" t="s">
        <v>125</v>
      </c>
      <c r="K3" s="9" t="s">
        <v>126</v>
      </c>
      <c r="L3" s="9" t="s">
        <v>127</v>
      </c>
      <c r="M3" s="10" t="s">
        <v>128</v>
      </c>
      <c r="N3" s="159" t="s">
        <v>88</v>
      </c>
    </row>
    <row r="4" spans="1:14" ht="15" thickBot="1" x14ac:dyDescent="0.5">
      <c r="A4" s="83" t="s">
        <v>268</v>
      </c>
      <c r="B4" s="22">
        <v>11</v>
      </c>
      <c r="C4" s="204">
        <v>11</v>
      </c>
      <c r="D4" s="204">
        <v>7</v>
      </c>
      <c r="E4" s="204">
        <v>11</v>
      </c>
      <c r="F4" s="204">
        <v>33</v>
      </c>
      <c r="G4" s="204">
        <v>10</v>
      </c>
      <c r="H4" s="204">
        <v>14</v>
      </c>
      <c r="I4" s="204" t="s">
        <v>45</v>
      </c>
      <c r="J4" s="204">
        <v>8</v>
      </c>
      <c r="K4" s="204">
        <v>15</v>
      </c>
      <c r="L4" s="204">
        <v>13</v>
      </c>
      <c r="M4" s="23">
        <v>14</v>
      </c>
      <c r="N4" s="295">
        <f>SUM(B4:M4)</f>
        <v>147</v>
      </c>
    </row>
    <row r="5" spans="1:14" ht="15" thickBot="1" x14ac:dyDescent="0.5">
      <c r="A5" s="84"/>
      <c r="N5" s="85"/>
    </row>
    <row r="6" spans="1:14" ht="30" customHeight="1" thickBot="1" x14ac:dyDescent="0.5">
      <c r="A6" s="86" t="s">
        <v>269</v>
      </c>
      <c r="B6" s="477" t="s">
        <v>270</v>
      </c>
      <c r="C6" s="478"/>
      <c r="D6" s="478"/>
      <c r="E6" s="479"/>
      <c r="F6" s="10" t="s">
        <v>271</v>
      </c>
    </row>
    <row r="7" spans="1:14" ht="28.5" customHeight="1" thickBot="1" x14ac:dyDescent="0.5">
      <c r="A7" s="148">
        <v>45962</v>
      </c>
      <c r="B7" s="480" t="s">
        <v>272</v>
      </c>
      <c r="C7" s="481"/>
      <c r="D7" s="481"/>
      <c r="E7" s="482"/>
      <c r="F7" s="23">
        <v>20</v>
      </c>
    </row>
  </sheetData>
  <mergeCells count="3">
    <mergeCell ref="A1:N1"/>
    <mergeCell ref="B6:E6"/>
    <mergeCell ref="B7:E7"/>
  </mergeCells>
  <phoneticPr fontId="1"/>
  <pageMargins left="0.7" right="0.7" top="0.75" bottom="0.75" header="0.3" footer="0.3"/>
  <pageSetup paperSize="9" scale="85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  <pageSetUpPr fitToPage="1"/>
  </sheetPr>
  <dimension ref="A1:O8"/>
  <sheetViews>
    <sheetView view="pageBreakPreview" zoomScaleNormal="100" zoomScaleSheetLayoutView="100" workbookViewId="0">
      <selection activeCell="J19" sqref="J19"/>
    </sheetView>
  </sheetViews>
  <sheetFormatPr defaultColWidth="9" defaultRowHeight="14.4" x14ac:dyDescent="0.45"/>
  <cols>
    <col min="1" max="1" width="16.09765625" style="122" customWidth="1"/>
    <col min="2" max="13" width="9" style="122" bestFit="1" customWidth="1"/>
    <col min="14" max="14" width="9.5" style="122" bestFit="1" customWidth="1"/>
    <col min="15" max="16384" width="9" style="122"/>
  </cols>
  <sheetData>
    <row r="1" spans="1:15" ht="18" x14ac:dyDescent="0.45">
      <c r="A1" s="433" t="s">
        <v>273</v>
      </c>
      <c r="B1" s="433"/>
      <c r="C1" s="433"/>
      <c r="D1" s="433"/>
      <c r="E1" s="433"/>
    </row>
    <row r="2" spans="1:15" ht="15" thickBot="1" x14ac:dyDescent="0.5">
      <c r="A2" s="91"/>
    </row>
    <row r="3" spans="1:15" x14ac:dyDescent="0.45">
      <c r="A3" s="160"/>
      <c r="B3" s="40" t="s">
        <v>117</v>
      </c>
      <c r="C3" s="41" t="s">
        <v>118</v>
      </c>
      <c r="D3" s="41" t="s">
        <v>119</v>
      </c>
      <c r="E3" s="41" t="s">
        <v>120</v>
      </c>
      <c r="F3" s="41" t="s">
        <v>121</v>
      </c>
      <c r="G3" s="41" t="s">
        <v>122</v>
      </c>
      <c r="H3" s="41" t="s">
        <v>123</v>
      </c>
      <c r="I3" s="41" t="s">
        <v>124</v>
      </c>
      <c r="J3" s="41" t="s">
        <v>125</v>
      </c>
      <c r="K3" s="41" t="s">
        <v>126</v>
      </c>
      <c r="L3" s="41" t="s">
        <v>127</v>
      </c>
      <c r="M3" s="42" t="s">
        <v>128</v>
      </c>
      <c r="N3" s="160" t="s">
        <v>88</v>
      </c>
    </row>
    <row r="4" spans="1:15" ht="26.4" customHeight="1" x14ac:dyDescent="0.45">
      <c r="A4" s="92" t="s">
        <v>274</v>
      </c>
      <c r="B4" s="18">
        <v>25</v>
      </c>
      <c r="C4" s="146">
        <v>26</v>
      </c>
      <c r="D4" s="146">
        <v>24</v>
      </c>
      <c r="E4" s="147">
        <v>27</v>
      </c>
      <c r="F4" s="146">
        <v>27</v>
      </c>
      <c r="G4" s="146">
        <v>24</v>
      </c>
      <c r="H4" s="146">
        <v>26</v>
      </c>
      <c r="I4" s="146">
        <v>25</v>
      </c>
      <c r="J4" s="146">
        <v>23</v>
      </c>
      <c r="K4" s="146">
        <v>22</v>
      </c>
      <c r="L4" s="146">
        <v>23</v>
      </c>
      <c r="M4" s="19">
        <v>25</v>
      </c>
      <c r="N4" s="283">
        <f>SUM(B4:M4)</f>
        <v>297</v>
      </c>
    </row>
    <row r="5" spans="1:15" ht="28.8" x14ac:dyDescent="0.45">
      <c r="A5" s="92" t="s">
        <v>275</v>
      </c>
      <c r="B5" s="223">
        <v>32132</v>
      </c>
      <c r="C5" s="147">
        <v>32779</v>
      </c>
      <c r="D5" s="147">
        <v>32391</v>
      </c>
      <c r="E5" s="147">
        <v>38095</v>
      </c>
      <c r="F5" s="147">
        <v>42867</v>
      </c>
      <c r="G5" s="147">
        <v>32899</v>
      </c>
      <c r="H5" s="147">
        <v>36160</v>
      </c>
      <c r="I5" s="147">
        <v>39879</v>
      </c>
      <c r="J5" s="147">
        <v>31579</v>
      </c>
      <c r="K5" s="147">
        <v>31615</v>
      </c>
      <c r="L5" s="147">
        <v>37052</v>
      </c>
      <c r="M5" s="93">
        <v>33797</v>
      </c>
      <c r="N5" s="283">
        <f>SUM(B5:M5)</f>
        <v>421245</v>
      </c>
    </row>
    <row r="6" spans="1:15" ht="28.8" x14ac:dyDescent="0.45">
      <c r="A6" s="92" t="s">
        <v>276</v>
      </c>
      <c r="B6" s="284">
        <v>1460</v>
      </c>
      <c r="C6" s="285">
        <v>1380</v>
      </c>
      <c r="D6" s="285">
        <v>1037</v>
      </c>
      <c r="E6" s="285">
        <v>1572</v>
      </c>
      <c r="F6" s="285">
        <v>1592</v>
      </c>
      <c r="G6" s="285">
        <v>1391</v>
      </c>
      <c r="H6" s="285">
        <v>1434</v>
      </c>
      <c r="I6" s="285">
        <v>1430</v>
      </c>
      <c r="J6" s="285">
        <v>1267</v>
      </c>
      <c r="K6" s="285">
        <v>1083</v>
      </c>
      <c r="L6" s="285">
        <v>1248</v>
      </c>
      <c r="M6" s="286">
        <v>1346</v>
      </c>
      <c r="N6" s="283">
        <f>SUM(B6:M6)</f>
        <v>16240</v>
      </c>
      <c r="O6" s="38"/>
    </row>
    <row r="7" spans="1:15" ht="28.8" x14ac:dyDescent="0.45">
      <c r="A7" s="92" t="s">
        <v>277</v>
      </c>
      <c r="B7" s="287">
        <f>SUM(B5:B6)</f>
        <v>33592</v>
      </c>
      <c r="C7" s="288">
        <f t="shared" ref="C7:M7" si="0">SUM(C5:C6)</f>
        <v>34159</v>
      </c>
      <c r="D7" s="288">
        <f t="shared" si="0"/>
        <v>33428</v>
      </c>
      <c r="E7" s="288">
        <f t="shared" si="0"/>
        <v>39667</v>
      </c>
      <c r="F7" s="288">
        <f t="shared" si="0"/>
        <v>44459</v>
      </c>
      <c r="G7" s="288">
        <f t="shared" si="0"/>
        <v>34290</v>
      </c>
      <c r="H7" s="288">
        <f t="shared" si="0"/>
        <v>37594</v>
      </c>
      <c r="I7" s="288">
        <f t="shared" si="0"/>
        <v>41309</v>
      </c>
      <c r="J7" s="288">
        <f t="shared" si="0"/>
        <v>32846</v>
      </c>
      <c r="K7" s="288">
        <f t="shared" si="0"/>
        <v>32698</v>
      </c>
      <c r="L7" s="288">
        <f t="shared" si="0"/>
        <v>38300</v>
      </c>
      <c r="M7" s="289">
        <f t="shared" si="0"/>
        <v>35143</v>
      </c>
      <c r="N7" s="290">
        <f>SUM(N5:N6)</f>
        <v>437485</v>
      </c>
    </row>
    <row r="8" spans="1:15" ht="15" thickBot="1" x14ac:dyDescent="0.5">
      <c r="A8" s="89" t="s">
        <v>278</v>
      </c>
      <c r="B8" s="291">
        <f>+B7/B4</f>
        <v>1343.68</v>
      </c>
      <c r="C8" s="292">
        <f t="shared" ref="C8:M8" si="1">+C7/C4</f>
        <v>1313.8076923076924</v>
      </c>
      <c r="D8" s="292">
        <f>+D7/D4</f>
        <v>1392.8333333333333</v>
      </c>
      <c r="E8" s="292">
        <f t="shared" si="1"/>
        <v>1469.148148148148</v>
      </c>
      <c r="F8" s="292">
        <f>+F7/F4</f>
        <v>1646.6296296296296</v>
      </c>
      <c r="G8" s="292">
        <f t="shared" si="1"/>
        <v>1428.75</v>
      </c>
      <c r="H8" s="292">
        <f t="shared" si="1"/>
        <v>1445.9230769230769</v>
      </c>
      <c r="I8" s="292">
        <f t="shared" si="1"/>
        <v>1652.36</v>
      </c>
      <c r="J8" s="292">
        <f t="shared" si="1"/>
        <v>1428.0869565217392</v>
      </c>
      <c r="K8" s="292">
        <f t="shared" si="1"/>
        <v>1486.2727272727273</v>
      </c>
      <c r="L8" s="292">
        <f t="shared" si="1"/>
        <v>1665.2173913043478</v>
      </c>
      <c r="M8" s="293">
        <f t="shared" si="1"/>
        <v>1405.72</v>
      </c>
      <c r="N8" s="294">
        <f>N7/N4</f>
        <v>1473.0134680134679</v>
      </c>
    </row>
  </sheetData>
  <mergeCells count="1">
    <mergeCell ref="A1:E1"/>
  </mergeCells>
  <phoneticPr fontId="1"/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D28"/>
  <sheetViews>
    <sheetView view="pageBreakPreview" zoomScale="130" zoomScaleNormal="100" zoomScaleSheetLayoutView="130" workbookViewId="0">
      <selection activeCell="I16" sqref="I16"/>
    </sheetView>
  </sheetViews>
  <sheetFormatPr defaultColWidth="9" defaultRowHeight="14.4" x14ac:dyDescent="0.45"/>
  <cols>
    <col min="1" max="1" width="20.5" style="122" bestFit="1" customWidth="1"/>
    <col min="2" max="2" width="8.5" style="122" bestFit="1" customWidth="1"/>
    <col min="3" max="3" width="8.69921875" style="122" bestFit="1" customWidth="1"/>
    <col min="4" max="4" width="9.5" style="122" bestFit="1" customWidth="1"/>
    <col min="5" max="16384" width="9" style="122"/>
  </cols>
  <sheetData>
    <row r="1" spans="1:4" ht="18" x14ac:dyDescent="0.45">
      <c r="A1" s="405" t="s">
        <v>27</v>
      </c>
      <c r="B1" s="405"/>
      <c r="C1" s="405"/>
      <c r="D1" s="405"/>
    </row>
    <row r="3" spans="1:4" ht="16.8" thickBot="1" x14ac:dyDescent="0.5">
      <c r="A3" s="7" t="s">
        <v>28</v>
      </c>
    </row>
    <row r="4" spans="1:4" ht="15" thickBot="1" x14ac:dyDescent="0.5">
      <c r="A4" s="3" t="s">
        <v>29</v>
      </c>
      <c r="B4" s="8" t="s">
        <v>30</v>
      </c>
      <c r="C4" s="9" t="s">
        <v>31</v>
      </c>
      <c r="D4" s="10" t="s">
        <v>32</v>
      </c>
    </row>
    <row r="5" spans="1:4" x14ac:dyDescent="0.45">
      <c r="A5" s="11" t="s">
        <v>33</v>
      </c>
      <c r="B5" s="16">
        <v>234</v>
      </c>
      <c r="C5" s="150">
        <v>1835</v>
      </c>
      <c r="D5" s="17">
        <v>140200</v>
      </c>
    </row>
    <row r="6" spans="1:4" x14ac:dyDescent="0.45">
      <c r="A6" s="12" t="s">
        <v>34</v>
      </c>
      <c r="B6" s="18">
        <v>294</v>
      </c>
      <c r="C6" s="147">
        <v>2311</v>
      </c>
      <c r="D6" s="93">
        <v>182400</v>
      </c>
    </row>
    <row r="7" spans="1:4" ht="28.8" x14ac:dyDescent="0.45">
      <c r="A7" s="12" t="s">
        <v>35</v>
      </c>
      <c r="B7" s="18">
        <v>51</v>
      </c>
      <c r="C7" s="146">
        <v>460</v>
      </c>
      <c r="D7" s="93">
        <v>4200</v>
      </c>
    </row>
    <row r="8" spans="1:4" x14ac:dyDescent="0.45">
      <c r="A8" s="12" t="s">
        <v>36</v>
      </c>
      <c r="B8" s="18" t="s">
        <v>37</v>
      </c>
      <c r="C8" s="146">
        <v>66</v>
      </c>
      <c r="D8" s="19" t="s">
        <v>38</v>
      </c>
    </row>
    <row r="9" spans="1:4" x14ac:dyDescent="0.45">
      <c r="A9" s="12" t="s">
        <v>39</v>
      </c>
      <c r="B9" s="18">
        <v>38</v>
      </c>
      <c r="C9" s="146">
        <v>666</v>
      </c>
      <c r="D9" s="93">
        <v>52400</v>
      </c>
    </row>
    <row r="10" spans="1:4" x14ac:dyDescent="0.45">
      <c r="A10" s="12" t="s">
        <v>40</v>
      </c>
      <c r="B10" s="18">
        <v>99</v>
      </c>
      <c r="C10" s="146">
        <v>627</v>
      </c>
      <c r="D10" s="93">
        <v>50900</v>
      </c>
    </row>
    <row r="11" spans="1:4" x14ac:dyDescent="0.45">
      <c r="A11" s="12" t="s">
        <v>41</v>
      </c>
      <c r="B11" s="18" t="s">
        <v>42</v>
      </c>
      <c r="C11" s="146">
        <v>112</v>
      </c>
      <c r="D11" s="19" t="s">
        <v>38</v>
      </c>
    </row>
    <row r="12" spans="1:4" x14ac:dyDescent="0.45">
      <c r="A12" s="12" t="s">
        <v>43</v>
      </c>
      <c r="B12" s="18">
        <v>20</v>
      </c>
      <c r="C12" s="146">
        <v>311</v>
      </c>
      <c r="D12" s="93">
        <v>10000</v>
      </c>
    </row>
    <row r="13" spans="1:4" x14ac:dyDescent="0.45">
      <c r="A13" s="12" t="s">
        <v>44</v>
      </c>
      <c r="B13" s="18">
        <v>5</v>
      </c>
      <c r="C13" s="146" t="s">
        <v>45</v>
      </c>
      <c r="D13" s="93">
        <v>2500</v>
      </c>
    </row>
    <row r="14" spans="1:4" x14ac:dyDescent="0.45">
      <c r="A14" s="12" t="s">
        <v>46</v>
      </c>
      <c r="B14" s="18" t="s">
        <v>38</v>
      </c>
      <c r="C14" s="509">
        <v>125</v>
      </c>
      <c r="D14" s="19" t="s">
        <v>38</v>
      </c>
    </row>
    <row r="15" spans="1:4" ht="15" thickBot="1" x14ac:dyDescent="0.5">
      <c r="A15" s="13" t="s">
        <v>47</v>
      </c>
      <c r="B15" s="144" t="s">
        <v>38</v>
      </c>
      <c r="C15" s="145">
        <v>51</v>
      </c>
      <c r="D15" s="202" t="s">
        <v>38</v>
      </c>
    </row>
    <row r="16" spans="1:4" ht="15" thickBot="1" x14ac:dyDescent="0.5">
      <c r="A16" s="161" t="s">
        <v>48</v>
      </c>
      <c r="B16" s="22">
        <v>758</v>
      </c>
      <c r="C16" s="143">
        <f>SUM(C5:C15)</f>
        <v>6564</v>
      </c>
      <c r="D16" s="24">
        <f>SUM(D5:D15)</f>
        <v>442600</v>
      </c>
    </row>
    <row r="17" spans="1:3" x14ac:dyDescent="0.45">
      <c r="A17" s="14" t="s">
        <v>49</v>
      </c>
    </row>
    <row r="18" spans="1:3" ht="16.8" thickBot="1" x14ac:dyDescent="0.5">
      <c r="A18" s="15" t="s">
        <v>50</v>
      </c>
    </row>
    <row r="19" spans="1:3" x14ac:dyDescent="0.45">
      <c r="A19" s="4" t="s">
        <v>51</v>
      </c>
      <c r="B19" s="16">
        <v>384</v>
      </c>
      <c r="C19" s="17">
        <v>1568</v>
      </c>
    </row>
    <row r="20" spans="1:3" x14ac:dyDescent="0.45">
      <c r="A20" s="5" t="s">
        <v>52</v>
      </c>
      <c r="B20" s="18">
        <v>72</v>
      </c>
      <c r="C20" s="19">
        <v>163</v>
      </c>
    </row>
    <row r="21" spans="1:3" x14ac:dyDescent="0.45">
      <c r="A21" s="5" t="s">
        <v>53</v>
      </c>
      <c r="B21" s="18">
        <v>30</v>
      </c>
      <c r="C21" s="19">
        <v>48</v>
      </c>
    </row>
    <row r="22" spans="1:3" x14ac:dyDescent="0.45">
      <c r="A22" s="12" t="s">
        <v>54</v>
      </c>
      <c r="B22" s="18">
        <v>18</v>
      </c>
      <c r="C22" s="19">
        <v>32</v>
      </c>
    </row>
    <row r="23" spans="1:3" x14ac:dyDescent="0.45">
      <c r="A23" s="12" t="s">
        <v>55</v>
      </c>
      <c r="B23" s="18">
        <v>12</v>
      </c>
      <c r="C23" s="19">
        <v>15</v>
      </c>
    </row>
    <row r="24" spans="1:3" x14ac:dyDescent="0.45">
      <c r="A24" s="5" t="s">
        <v>56</v>
      </c>
      <c r="B24" s="18">
        <v>72</v>
      </c>
      <c r="C24" s="19">
        <v>189</v>
      </c>
    </row>
    <row r="25" spans="1:3" x14ac:dyDescent="0.45">
      <c r="A25" s="20" t="s">
        <v>57</v>
      </c>
      <c r="B25" s="18">
        <v>27</v>
      </c>
      <c r="C25" s="19">
        <v>100</v>
      </c>
    </row>
    <row r="26" spans="1:3" x14ac:dyDescent="0.45">
      <c r="A26" s="12" t="s">
        <v>58</v>
      </c>
      <c r="B26" s="18">
        <v>40</v>
      </c>
      <c r="C26" s="19">
        <v>140</v>
      </c>
    </row>
    <row r="27" spans="1:3" ht="15" thickBot="1" x14ac:dyDescent="0.5">
      <c r="A27" s="21" t="s">
        <v>59</v>
      </c>
      <c r="B27" s="22">
        <v>10</v>
      </c>
      <c r="C27" s="23" t="s">
        <v>45</v>
      </c>
    </row>
    <row r="28" spans="1:3" ht="15" thickBot="1" x14ac:dyDescent="0.5">
      <c r="A28" s="161" t="s">
        <v>48</v>
      </c>
      <c r="B28" s="22">
        <f>SUM(B19:B27)</f>
        <v>665</v>
      </c>
      <c r="C28" s="24">
        <f>SUM(C19:C26)</f>
        <v>2255</v>
      </c>
    </row>
  </sheetData>
  <mergeCells count="1">
    <mergeCell ref="A1:D1"/>
  </mergeCells>
  <phoneticPr fontId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</sheetPr>
  <dimension ref="A1:Q9"/>
  <sheetViews>
    <sheetView view="pageBreakPreview" zoomScale="130" zoomScaleNormal="100" zoomScaleSheetLayoutView="130" workbookViewId="0">
      <selection activeCell="I18" sqref="I18"/>
    </sheetView>
  </sheetViews>
  <sheetFormatPr defaultColWidth="9" defaultRowHeight="14.4" x14ac:dyDescent="0.45"/>
  <cols>
    <col min="1" max="1" width="3.5" style="122" bestFit="1" customWidth="1"/>
    <col min="2" max="2" width="5.5" style="122" bestFit="1" customWidth="1"/>
    <col min="3" max="3" width="5.3984375" style="122" customWidth="1"/>
    <col min="4" max="15" width="5.69921875" style="122" customWidth="1"/>
    <col min="16" max="16" width="5.3984375" style="122" customWidth="1"/>
    <col min="17" max="17" width="7.19921875" style="122" bestFit="1" customWidth="1"/>
    <col min="18" max="16384" width="9" style="122"/>
  </cols>
  <sheetData>
    <row r="1" spans="1:17" ht="21" x14ac:dyDescent="0.45">
      <c r="A1" s="486" t="s">
        <v>279</v>
      </c>
      <c r="B1" s="486"/>
      <c r="C1" s="486"/>
      <c r="D1" s="486"/>
      <c r="E1" s="486"/>
    </row>
    <row r="2" spans="1:17" ht="53.4" customHeight="1" thickBot="1" x14ac:dyDescent="0.5">
      <c r="A2" s="485" t="s">
        <v>280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</row>
    <row r="3" spans="1:17" ht="15" thickBot="1" x14ac:dyDescent="0.5">
      <c r="A3" s="483"/>
      <c r="B3" s="483"/>
      <c r="C3" s="483"/>
      <c r="D3" s="179" t="s">
        <v>117</v>
      </c>
      <c r="E3" s="179" t="s">
        <v>118</v>
      </c>
      <c r="F3" s="179" t="s">
        <v>119</v>
      </c>
      <c r="G3" s="179" t="s">
        <v>120</v>
      </c>
      <c r="H3" s="179" t="s">
        <v>121</v>
      </c>
      <c r="I3" s="179" t="s">
        <v>122</v>
      </c>
      <c r="J3" s="179" t="s">
        <v>123</v>
      </c>
      <c r="K3" s="179" t="s">
        <v>124</v>
      </c>
      <c r="L3" s="179" t="s">
        <v>125</v>
      </c>
      <c r="M3" s="179" t="s">
        <v>126</v>
      </c>
      <c r="N3" s="179" t="s">
        <v>127</v>
      </c>
      <c r="O3" s="179" t="s">
        <v>128</v>
      </c>
      <c r="P3" s="179" t="s">
        <v>88</v>
      </c>
      <c r="Q3" s="149" t="s">
        <v>278</v>
      </c>
    </row>
    <row r="4" spans="1:17" ht="14.4" customHeight="1" thickBot="1" x14ac:dyDescent="0.5">
      <c r="A4" s="487" t="s">
        <v>281</v>
      </c>
      <c r="B4" s="488" t="s">
        <v>282</v>
      </c>
      <c r="C4" s="178" t="s">
        <v>245</v>
      </c>
      <c r="D4" s="209">
        <v>451</v>
      </c>
      <c r="E4" s="210">
        <v>479</v>
      </c>
      <c r="F4" s="210">
        <v>442</v>
      </c>
      <c r="G4" s="210">
        <v>607</v>
      </c>
      <c r="H4" s="210">
        <v>565</v>
      </c>
      <c r="I4" s="210">
        <v>423</v>
      </c>
      <c r="J4" s="210">
        <v>403</v>
      </c>
      <c r="K4" s="210">
        <v>429</v>
      </c>
      <c r="L4" s="210">
        <v>405</v>
      </c>
      <c r="M4" s="210">
        <v>428</v>
      </c>
      <c r="N4" s="210">
        <v>404</v>
      </c>
      <c r="O4" s="210">
        <v>381</v>
      </c>
      <c r="P4" s="214">
        <f t="shared" ref="P4:P9" si="0">SUM(D4:O4)</f>
        <v>5417</v>
      </c>
      <c r="Q4" s="280">
        <f>P4/297</f>
        <v>18.239057239057239</v>
      </c>
    </row>
    <row r="5" spans="1:17" ht="15" thickBot="1" x14ac:dyDescent="0.5">
      <c r="A5" s="487"/>
      <c r="B5" s="488"/>
      <c r="C5" s="178" t="s">
        <v>243</v>
      </c>
      <c r="D5" s="211">
        <v>37</v>
      </c>
      <c r="E5" s="212">
        <v>42</v>
      </c>
      <c r="F5" s="212">
        <v>47</v>
      </c>
      <c r="G5" s="212">
        <v>103</v>
      </c>
      <c r="H5" s="212">
        <v>107</v>
      </c>
      <c r="I5" s="212">
        <v>39</v>
      </c>
      <c r="J5" s="212">
        <v>40</v>
      </c>
      <c r="K5" s="212">
        <v>47</v>
      </c>
      <c r="L5" s="212">
        <v>37</v>
      </c>
      <c r="M5" s="212">
        <v>31</v>
      </c>
      <c r="N5" s="212">
        <v>42</v>
      </c>
      <c r="O5" s="212">
        <v>60</v>
      </c>
      <c r="P5" s="214">
        <f>SUM(D5:O5)</f>
        <v>632</v>
      </c>
      <c r="Q5" s="280">
        <f>P5/297</f>
        <v>2.127946127946128</v>
      </c>
    </row>
    <row r="6" spans="1:17" ht="15" thickBot="1" x14ac:dyDescent="0.5">
      <c r="A6" s="487"/>
      <c r="B6" s="488"/>
      <c r="C6" s="178" t="s">
        <v>88</v>
      </c>
      <c r="D6" s="209">
        <f>SUM(D4:D5)</f>
        <v>488</v>
      </c>
      <c r="E6" s="209">
        <f t="shared" ref="E6:P6" si="1">SUM(E4:E5)</f>
        <v>521</v>
      </c>
      <c r="F6" s="209">
        <f t="shared" si="1"/>
        <v>489</v>
      </c>
      <c r="G6" s="209">
        <f t="shared" si="1"/>
        <v>710</v>
      </c>
      <c r="H6" s="209">
        <f t="shared" si="1"/>
        <v>672</v>
      </c>
      <c r="I6" s="209">
        <f t="shared" si="1"/>
        <v>462</v>
      </c>
      <c r="J6" s="209">
        <f t="shared" si="1"/>
        <v>443</v>
      </c>
      <c r="K6" s="209">
        <f t="shared" si="1"/>
        <v>476</v>
      </c>
      <c r="L6" s="209">
        <f t="shared" si="1"/>
        <v>442</v>
      </c>
      <c r="M6" s="209">
        <f t="shared" si="1"/>
        <v>459</v>
      </c>
      <c r="N6" s="209">
        <f t="shared" si="1"/>
        <v>446</v>
      </c>
      <c r="O6" s="209">
        <f t="shared" si="1"/>
        <v>441</v>
      </c>
      <c r="P6" s="214">
        <f t="shared" si="1"/>
        <v>6049</v>
      </c>
      <c r="Q6" s="280">
        <f>P6/297</f>
        <v>20.367003367003367</v>
      </c>
    </row>
    <row r="7" spans="1:17" ht="15" customHeight="1" thickBot="1" x14ac:dyDescent="0.5">
      <c r="A7" s="487"/>
      <c r="B7" s="483" t="s">
        <v>283</v>
      </c>
      <c r="C7" s="483"/>
      <c r="D7" s="281">
        <v>87</v>
      </c>
      <c r="E7" s="281">
        <v>98</v>
      </c>
      <c r="F7" s="281">
        <v>77</v>
      </c>
      <c r="G7" s="281">
        <v>75</v>
      </c>
      <c r="H7" s="281">
        <v>78</v>
      </c>
      <c r="I7" s="281">
        <v>105</v>
      </c>
      <c r="J7" s="281">
        <v>82</v>
      </c>
      <c r="K7" s="281">
        <v>66</v>
      </c>
      <c r="L7" s="281">
        <v>59</v>
      </c>
      <c r="M7" s="209">
        <v>52</v>
      </c>
      <c r="N7" s="209">
        <v>61</v>
      </c>
      <c r="O7" s="209">
        <v>48</v>
      </c>
      <c r="P7" s="214">
        <f t="shared" si="0"/>
        <v>888</v>
      </c>
      <c r="Q7" s="280">
        <f>P7/365</f>
        <v>2.4328767123287673</v>
      </c>
    </row>
    <row r="8" spans="1:17" ht="15" customHeight="1" thickBot="1" x14ac:dyDescent="0.5">
      <c r="A8" s="483" t="s">
        <v>284</v>
      </c>
      <c r="B8" s="483" t="s">
        <v>282</v>
      </c>
      <c r="C8" s="483"/>
      <c r="D8" s="209">
        <v>312</v>
      </c>
      <c r="E8" s="209">
        <v>281</v>
      </c>
      <c r="F8" s="209">
        <v>267</v>
      </c>
      <c r="G8" s="209">
        <v>304</v>
      </c>
      <c r="H8" s="209">
        <v>307</v>
      </c>
      <c r="I8" s="209">
        <v>246</v>
      </c>
      <c r="J8" s="209">
        <v>258</v>
      </c>
      <c r="K8" s="209">
        <v>258</v>
      </c>
      <c r="L8" s="209">
        <v>247</v>
      </c>
      <c r="M8" s="209">
        <v>277</v>
      </c>
      <c r="N8" s="209">
        <v>270</v>
      </c>
      <c r="O8" s="209">
        <v>270</v>
      </c>
      <c r="P8" s="214">
        <f>SUM(D8:O8)</f>
        <v>3297</v>
      </c>
      <c r="Q8" s="280">
        <f>P8/297</f>
        <v>11.1010101010101</v>
      </c>
    </row>
    <row r="9" spans="1:17" ht="14.4" customHeight="1" thickBot="1" x14ac:dyDescent="0.5">
      <c r="A9" s="483"/>
      <c r="B9" s="484" t="s">
        <v>283</v>
      </c>
      <c r="C9" s="484"/>
      <c r="D9" s="281">
        <v>9</v>
      </c>
      <c r="E9" s="281">
        <v>10</v>
      </c>
      <c r="F9" s="281">
        <v>9</v>
      </c>
      <c r="G9" s="281">
        <v>3</v>
      </c>
      <c r="H9" s="281">
        <v>13</v>
      </c>
      <c r="I9" s="281">
        <v>11</v>
      </c>
      <c r="J9" s="281">
        <v>8</v>
      </c>
      <c r="K9" s="281">
        <v>2</v>
      </c>
      <c r="L9" s="281">
        <v>10</v>
      </c>
      <c r="M9" s="281">
        <v>10</v>
      </c>
      <c r="N9" s="281">
        <v>4</v>
      </c>
      <c r="O9" s="281">
        <v>8</v>
      </c>
      <c r="P9" s="214">
        <f t="shared" si="0"/>
        <v>97</v>
      </c>
      <c r="Q9" s="282" t="s">
        <v>285</v>
      </c>
    </row>
  </sheetData>
  <mergeCells count="9">
    <mergeCell ref="A8:A9"/>
    <mergeCell ref="B8:C8"/>
    <mergeCell ref="B9:C9"/>
    <mergeCell ref="A2:P2"/>
    <mergeCell ref="A1:E1"/>
    <mergeCell ref="A3:C3"/>
    <mergeCell ref="A4:A7"/>
    <mergeCell ref="B4:B6"/>
    <mergeCell ref="B7:C7"/>
  </mergeCells>
  <phoneticPr fontId="1"/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D38"/>
  <sheetViews>
    <sheetView view="pageBreakPreview" zoomScale="130" zoomScaleNormal="100" zoomScaleSheetLayoutView="130" workbookViewId="0">
      <selection activeCell="H43" sqref="H43"/>
    </sheetView>
  </sheetViews>
  <sheetFormatPr defaultColWidth="9" defaultRowHeight="14.4" x14ac:dyDescent="0.45"/>
  <cols>
    <col min="1" max="1" width="11.59765625" style="122" bestFit="1" customWidth="1"/>
    <col min="2" max="2" width="9.5" style="122" bestFit="1" customWidth="1"/>
    <col min="3" max="16384" width="9" style="122"/>
  </cols>
  <sheetData>
    <row r="1" spans="1:4" ht="21" x14ac:dyDescent="0.45">
      <c r="A1" s="474" t="s">
        <v>286</v>
      </c>
      <c r="B1" s="474"/>
      <c r="C1" s="474"/>
      <c r="D1" s="94"/>
    </row>
    <row r="2" spans="1:4" x14ac:dyDescent="0.45">
      <c r="A2" s="91"/>
      <c r="B2" s="91"/>
      <c r="C2" s="2" t="s">
        <v>287</v>
      </c>
    </row>
    <row r="3" spans="1:4" x14ac:dyDescent="0.45">
      <c r="A3" s="91"/>
      <c r="B3" s="91"/>
      <c r="C3" s="91"/>
    </row>
    <row r="4" spans="1:4" ht="15" thickBot="1" x14ac:dyDescent="0.5">
      <c r="A4" s="84" t="s">
        <v>288</v>
      </c>
    </row>
    <row r="5" spans="1:4" ht="15" thickBot="1" x14ac:dyDescent="0.5">
      <c r="A5" s="3"/>
      <c r="B5" s="3" t="s">
        <v>289</v>
      </c>
      <c r="C5" s="3" t="s">
        <v>252</v>
      </c>
    </row>
    <row r="6" spans="1:4" x14ac:dyDescent="0.45">
      <c r="A6" s="95" t="s">
        <v>290</v>
      </c>
      <c r="B6" s="272">
        <v>1021</v>
      </c>
      <c r="C6" s="273">
        <f>B6/$B$18*100</f>
        <v>2.1578780513579203</v>
      </c>
      <c r="D6" s="96"/>
    </row>
    <row r="7" spans="1:4" x14ac:dyDescent="0.45">
      <c r="A7" s="97" t="s">
        <v>291</v>
      </c>
      <c r="B7" s="274">
        <v>1607</v>
      </c>
      <c r="C7" s="273">
        <f t="shared" ref="C7:C16" si="0">B7/$B$18*100</f>
        <v>3.3963859241255419</v>
      </c>
      <c r="D7" s="96"/>
    </row>
    <row r="8" spans="1:4" x14ac:dyDescent="0.45">
      <c r="A8" s="97" t="s">
        <v>292</v>
      </c>
      <c r="B8" s="274">
        <v>2695</v>
      </c>
      <c r="C8" s="273">
        <f t="shared" si="0"/>
        <v>5.695868117933002</v>
      </c>
      <c r="D8" s="96"/>
    </row>
    <row r="9" spans="1:4" x14ac:dyDescent="0.45">
      <c r="A9" s="97" t="s">
        <v>293</v>
      </c>
      <c r="B9" s="275">
        <v>627</v>
      </c>
      <c r="C9" s="273">
        <f t="shared" si="0"/>
        <v>1.3251611539680863</v>
      </c>
      <c r="D9" s="96"/>
    </row>
    <row r="10" spans="1:4" x14ac:dyDescent="0.45">
      <c r="A10" s="97" t="s">
        <v>294</v>
      </c>
      <c r="B10" s="275">
        <v>850</v>
      </c>
      <c r="C10" s="273">
        <f t="shared" si="0"/>
        <v>1.7964704639120785</v>
      </c>
      <c r="D10" s="96"/>
    </row>
    <row r="11" spans="1:4" x14ac:dyDescent="0.45">
      <c r="A11" s="97" t="s">
        <v>295</v>
      </c>
      <c r="B11" s="274">
        <v>3024</v>
      </c>
      <c r="C11" s="273">
        <f t="shared" si="0"/>
        <v>6.3912078622001474</v>
      </c>
      <c r="D11" s="96"/>
    </row>
    <row r="12" spans="1:4" x14ac:dyDescent="0.45">
      <c r="A12" s="97" t="s">
        <v>296</v>
      </c>
      <c r="B12" s="274">
        <v>6098</v>
      </c>
      <c r="C12" s="273">
        <f t="shared" si="0"/>
        <v>12.888090457571593</v>
      </c>
      <c r="D12" s="96"/>
    </row>
    <row r="13" spans="1:4" x14ac:dyDescent="0.45">
      <c r="A13" s="97" t="s">
        <v>297</v>
      </c>
      <c r="B13" s="274">
        <v>6319</v>
      </c>
      <c r="C13" s="273">
        <f t="shared" si="0"/>
        <v>13.355172778188734</v>
      </c>
      <c r="D13" s="96"/>
    </row>
    <row r="14" spans="1:4" x14ac:dyDescent="0.45">
      <c r="A14" s="97" t="s">
        <v>298</v>
      </c>
      <c r="B14" s="274">
        <v>6776</v>
      </c>
      <c r="C14" s="273">
        <f t="shared" si="0"/>
        <v>14.321039839374405</v>
      </c>
      <c r="D14" s="96"/>
    </row>
    <row r="15" spans="1:4" x14ac:dyDescent="0.45">
      <c r="A15" s="97" t="s">
        <v>299</v>
      </c>
      <c r="B15" s="274">
        <v>7607</v>
      </c>
      <c r="C15" s="273">
        <f t="shared" si="0"/>
        <v>16.077353904681392</v>
      </c>
      <c r="D15" s="96"/>
    </row>
    <row r="16" spans="1:4" x14ac:dyDescent="0.45">
      <c r="A16" s="97" t="s">
        <v>300</v>
      </c>
      <c r="B16" s="274">
        <v>5709</v>
      </c>
      <c r="C16" s="273">
        <f t="shared" si="0"/>
        <v>12.065941033498891</v>
      </c>
      <c r="D16" s="96"/>
    </row>
    <row r="17" spans="1:4" ht="15" thickBot="1" x14ac:dyDescent="0.5">
      <c r="A17" s="98" t="s">
        <v>301</v>
      </c>
      <c r="B17" s="276">
        <v>4982</v>
      </c>
      <c r="C17" s="273">
        <f>B17/$B$18*100</f>
        <v>10.529430413188207</v>
      </c>
      <c r="D17" s="96"/>
    </row>
    <row r="18" spans="1:4" ht="15" thickBot="1" x14ac:dyDescent="0.5">
      <c r="A18" s="3" t="s">
        <v>88</v>
      </c>
      <c r="B18" s="218">
        <f>SUM(B6:B17)</f>
        <v>47315</v>
      </c>
      <c r="C18" s="74">
        <v>100</v>
      </c>
      <c r="D18" s="96"/>
    </row>
    <row r="21" spans="1:4" ht="15" thickBot="1" x14ac:dyDescent="0.5">
      <c r="A21" s="84" t="s">
        <v>302</v>
      </c>
    </row>
    <row r="22" spans="1:4" ht="15" thickBot="1" x14ac:dyDescent="0.5">
      <c r="A22" s="3" t="s">
        <v>303</v>
      </c>
      <c r="B22" s="180" t="s">
        <v>289</v>
      </c>
      <c r="C22" s="3" t="s">
        <v>252</v>
      </c>
    </row>
    <row r="23" spans="1:4" x14ac:dyDescent="0.45">
      <c r="A23" s="170" t="s">
        <v>174</v>
      </c>
      <c r="B23" s="277">
        <v>14001</v>
      </c>
      <c r="C23" s="273">
        <f t="shared" ref="C23:C37" si="1">B23/$B$18*100</f>
        <v>29.59103878262707</v>
      </c>
      <c r="D23" s="96"/>
    </row>
    <row r="24" spans="1:4" x14ac:dyDescent="0.45">
      <c r="A24" s="168" t="s">
        <v>304</v>
      </c>
      <c r="B24" s="260">
        <v>1564</v>
      </c>
      <c r="C24" s="273">
        <f t="shared" si="1"/>
        <v>3.3055056535982246</v>
      </c>
      <c r="D24" s="96"/>
    </row>
    <row r="25" spans="1:4" x14ac:dyDescent="0.45">
      <c r="A25" s="168" t="s">
        <v>305</v>
      </c>
      <c r="B25" s="260">
        <v>2276</v>
      </c>
      <c r="C25" s="273">
        <f t="shared" si="1"/>
        <v>4.8103138539575188</v>
      </c>
      <c r="D25" s="96"/>
    </row>
    <row r="26" spans="1:4" x14ac:dyDescent="0.45">
      <c r="A26" s="168" t="s">
        <v>306</v>
      </c>
      <c r="B26" s="260">
        <v>3541</v>
      </c>
      <c r="C26" s="273">
        <f t="shared" si="1"/>
        <v>7.4838846031913766</v>
      </c>
      <c r="D26" s="96"/>
    </row>
    <row r="27" spans="1:4" x14ac:dyDescent="0.45">
      <c r="A27" s="168" t="s">
        <v>307</v>
      </c>
      <c r="B27" s="260">
        <v>1218</v>
      </c>
      <c r="C27" s="273">
        <f t="shared" si="1"/>
        <v>2.5742365000528373</v>
      </c>
      <c r="D27" s="96"/>
    </row>
    <row r="28" spans="1:4" x14ac:dyDescent="0.45">
      <c r="A28" s="168" t="s">
        <v>308</v>
      </c>
      <c r="B28" s="260">
        <v>15680</v>
      </c>
      <c r="C28" s="273">
        <f t="shared" si="1"/>
        <v>33.139596322519289</v>
      </c>
      <c r="D28" s="96"/>
    </row>
    <row r="29" spans="1:4" x14ac:dyDescent="0.45">
      <c r="A29" s="168" t="s">
        <v>309</v>
      </c>
      <c r="B29" s="260">
        <v>938</v>
      </c>
      <c r="C29" s="273">
        <f t="shared" si="1"/>
        <v>1.9824579942935645</v>
      </c>
      <c r="D29" s="96"/>
    </row>
    <row r="30" spans="1:4" x14ac:dyDescent="0.45">
      <c r="A30" s="168" t="s">
        <v>310</v>
      </c>
      <c r="B30" s="260">
        <v>1413</v>
      </c>
      <c r="C30" s="273">
        <f t="shared" si="1"/>
        <v>2.9863679594209027</v>
      </c>
      <c r="D30" s="96"/>
    </row>
    <row r="31" spans="1:4" x14ac:dyDescent="0.45">
      <c r="A31" s="168" t="s">
        <v>311</v>
      </c>
      <c r="B31" s="278">
        <v>436</v>
      </c>
      <c r="C31" s="273">
        <f t="shared" si="1"/>
        <v>0.92148367325372504</v>
      </c>
      <c r="D31" s="96"/>
    </row>
    <row r="32" spans="1:4" x14ac:dyDescent="0.45">
      <c r="A32" s="168" t="s">
        <v>312</v>
      </c>
      <c r="B32" s="260">
        <v>1041</v>
      </c>
      <c r="C32" s="273">
        <f t="shared" si="1"/>
        <v>2.2001479446264396</v>
      </c>
      <c r="D32" s="96"/>
    </row>
    <row r="33" spans="1:4" x14ac:dyDescent="0.45">
      <c r="A33" s="168" t="s">
        <v>313</v>
      </c>
      <c r="B33" s="260">
        <v>2739</v>
      </c>
      <c r="C33" s="273">
        <f t="shared" si="1"/>
        <v>5.7888618831237446</v>
      </c>
      <c r="D33" s="96"/>
    </row>
    <row r="34" spans="1:4" x14ac:dyDescent="0.45">
      <c r="A34" s="168" t="s">
        <v>314</v>
      </c>
      <c r="B34" s="260">
        <v>1905</v>
      </c>
      <c r="C34" s="273">
        <f t="shared" si="1"/>
        <v>4.0262073338264823</v>
      </c>
      <c r="D34" s="96"/>
    </row>
    <row r="35" spans="1:4" x14ac:dyDescent="0.45">
      <c r="A35" s="168" t="s">
        <v>315</v>
      </c>
      <c r="B35" s="278">
        <v>106</v>
      </c>
      <c r="C35" s="273">
        <f t="shared" si="1"/>
        <v>0.22403043432315334</v>
      </c>
      <c r="D35" s="96"/>
    </row>
    <row r="36" spans="1:4" x14ac:dyDescent="0.45">
      <c r="A36" s="168" t="s">
        <v>316</v>
      </c>
      <c r="B36" s="278">
        <v>329</v>
      </c>
      <c r="C36" s="273">
        <f t="shared" si="1"/>
        <v>0.69533974426714573</v>
      </c>
      <c r="D36" s="96"/>
    </row>
    <row r="37" spans="1:4" ht="15" thickBot="1" x14ac:dyDescent="0.5">
      <c r="A37" s="169" t="s">
        <v>47</v>
      </c>
      <c r="B37" s="279">
        <v>128</v>
      </c>
      <c r="C37" s="513">
        <f t="shared" si="1"/>
        <v>0.27052731691852477</v>
      </c>
      <c r="D37" s="96"/>
    </row>
    <row r="38" spans="1:4" x14ac:dyDescent="0.45">
      <c r="B38" s="38"/>
      <c r="C38" s="99"/>
    </row>
  </sheetData>
  <mergeCells count="1">
    <mergeCell ref="A1:C1"/>
  </mergeCells>
  <phoneticPr fontId="1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  <pageSetUpPr fitToPage="1"/>
  </sheetPr>
  <dimension ref="A1:AD13"/>
  <sheetViews>
    <sheetView view="pageBreakPreview" zoomScale="115" zoomScaleNormal="100" zoomScaleSheetLayoutView="115" workbookViewId="0">
      <selection activeCell="F18" sqref="F18"/>
    </sheetView>
  </sheetViews>
  <sheetFormatPr defaultColWidth="9" defaultRowHeight="14.4" x14ac:dyDescent="0.45"/>
  <cols>
    <col min="1" max="1" width="4.5" style="122" bestFit="1" customWidth="1"/>
    <col min="2" max="2" width="5.5" style="122" bestFit="1" customWidth="1"/>
    <col min="3" max="15" width="8.59765625" style="122" customWidth="1"/>
    <col min="16" max="16" width="9.8984375" style="122" customWidth="1"/>
    <col min="17" max="16384" width="9" style="122"/>
  </cols>
  <sheetData>
    <row r="1" spans="1:30" ht="18" x14ac:dyDescent="0.45">
      <c r="A1" s="433" t="s">
        <v>376</v>
      </c>
      <c r="B1" s="433"/>
      <c r="C1" s="433"/>
      <c r="D1" s="433"/>
      <c r="E1" s="433"/>
    </row>
    <row r="2" spans="1:30" ht="18" x14ac:dyDescent="0.45">
      <c r="A2" s="165"/>
      <c r="B2" s="165"/>
      <c r="C2" s="165"/>
      <c r="D2" s="165"/>
      <c r="E2" s="165"/>
    </row>
    <row r="3" spans="1:30" ht="18.600000000000001" thickBot="1" x14ac:dyDescent="0.5">
      <c r="A3" s="493" t="s">
        <v>317</v>
      </c>
      <c r="B3" s="493"/>
      <c r="C3" s="493"/>
      <c r="D3" s="493"/>
      <c r="E3" s="165"/>
    </row>
    <row r="4" spans="1:30" ht="15" thickBot="1" x14ac:dyDescent="0.5">
      <c r="A4" s="412"/>
      <c r="B4" s="413"/>
      <c r="C4" s="8" t="s">
        <v>117</v>
      </c>
      <c r="D4" s="9" t="s">
        <v>118</v>
      </c>
      <c r="E4" s="9" t="s">
        <v>119</v>
      </c>
      <c r="F4" s="9" t="s">
        <v>120</v>
      </c>
      <c r="G4" s="9" t="s">
        <v>121</v>
      </c>
      <c r="H4" s="9" t="s">
        <v>122</v>
      </c>
      <c r="I4" s="9" t="s">
        <v>123</v>
      </c>
      <c r="J4" s="9" t="s">
        <v>124</v>
      </c>
      <c r="K4" s="9" t="s">
        <v>125</v>
      </c>
      <c r="L4" s="9" t="s">
        <v>126</v>
      </c>
      <c r="M4" s="9" t="s">
        <v>127</v>
      </c>
      <c r="N4" s="10" t="s">
        <v>128</v>
      </c>
      <c r="O4" s="159" t="s">
        <v>88</v>
      </c>
      <c r="P4" s="160" t="s">
        <v>227</v>
      </c>
    </row>
    <row r="5" spans="1:30" x14ac:dyDescent="0.3">
      <c r="A5" s="443" t="s">
        <v>229</v>
      </c>
      <c r="B5" s="494"/>
      <c r="C5" s="396">
        <v>8295</v>
      </c>
      <c r="D5" s="397">
        <v>8122</v>
      </c>
      <c r="E5" s="397">
        <v>7966</v>
      </c>
      <c r="F5" s="397">
        <v>8672</v>
      </c>
      <c r="G5" s="397">
        <v>9392</v>
      </c>
      <c r="H5" s="397">
        <v>7782</v>
      </c>
      <c r="I5" s="397">
        <v>7942</v>
      </c>
      <c r="J5" s="397">
        <v>8300</v>
      </c>
      <c r="K5" s="397">
        <v>7582</v>
      </c>
      <c r="L5" s="397">
        <v>7806</v>
      </c>
      <c r="M5" s="397">
        <v>7702</v>
      </c>
      <c r="N5" s="398">
        <v>8026</v>
      </c>
      <c r="O5" s="267">
        <f>SUM(C5:N5)</f>
        <v>97587</v>
      </c>
      <c r="P5" s="267">
        <f>O5/297</f>
        <v>328.57575757575756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30" x14ac:dyDescent="0.3">
      <c r="A6" s="440" t="s">
        <v>142</v>
      </c>
      <c r="B6" s="92" t="s">
        <v>245</v>
      </c>
      <c r="C6" s="396">
        <v>29530</v>
      </c>
      <c r="D6" s="397">
        <v>28510</v>
      </c>
      <c r="E6" s="397">
        <v>28151</v>
      </c>
      <c r="F6" s="397">
        <v>29653</v>
      </c>
      <c r="G6" s="397">
        <v>31970</v>
      </c>
      <c r="H6" s="397">
        <v>27337</v>
      </c>
      <c r="I6" s="397">
        <v>28076</v>
      </c>
      <c r="J6" s="397">
        <v>29590</v>
      </c>
      <c r="K6" s="397">
        <v>28562</v>
      </c>
      <c r="L6" s="397">
        <v>27856</v>
      </c>
      <c r="M6" s="397">
        <v>27967</v>
      </c>
      <c r="N6" s="398">
        <v>29276</v>
      </c>
      <c r="O6" s="268">
        <f t="shared" ref="O6:O7" si="0">SUM(C6:N6)</f>
        <v>346478</v>
      </c>
      <c r="P6" s="268">
        <f>O6/297</f>
        <v>1166.5925925925926</v>
      </c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</row>
    <row r="7" spans="1:30" x14ac:dyDescent="0.3">
      <c r="A7" s="440"/>
      <c r="B7" s="92" t="s">
        <v>243</v>
      </c>
      <c r="C7" s="396">
        <v>5865</v>
      </c>
      <c r="D7" s="397">
        <v>5095</v>
      </c>
      <c r="E7" s="397">
        <v>5979</v>
      </c>
      <c r="F7" s="397">
        <v>6458</v>
      </c>
      <c r="G7" s="397">
        <v>8296</v>
      </c>
      <c r="H7" s="397">
        <v>5712</v>
      </c>
      <c r="I7" s="397">
        <v>5708</v>
      </c>
      <c r="J7" s="397">
        <v>6389</v>
      </c>
      <c r="K7" s="397">
        <v>5513</v>
      </c>
      <c r="L7" s="397">
        <v>5904</v>
      </c>
      <c r="M7" s="397">
        <v>5984</v>
      </c>
      <c r="N7" s="398">
        <v>6370</v>
      </c>
      <c r="O7" s="268">
        <f t="shared" si="0"/>
        <v>73273</v>
      </c>
      <c r="P7" s="268">
        <f>O7/297</f>
        <v>246.7104377104377</v>
      </c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</row>
    <row r="8" spans="1:30" x14ac:dyDescent="0.45">
      <c r="A8" s="440"/>
      <c r="B8" s="92" t="s">
        <v>88</v>
      </c>
      <c r="C8" s="269">
        <f>SUM(C6:C7)</f>
        <v>35395</v>
      </c>
      <c r="D8" s="270">
        <f t="shared" ref="D8:N8" si="1">SUM(D6:D7)</f>
        <v>33605</v>
      </c>
      <c r="E8" s="270">
        <f t="shared" si="1"/>
        <v>34130</v>
      </c>
      <c r="F8" s="270">
        <f t="shared" si="1"/>
        <v>36111</v>
      </c>
      <c r="G8" s="270">
        <f t="shared" si="1"/>
        <v>40266</v>
      </c>
      <c r="H8" s="270">
        <f t="shared" si="1"/>
        <v>33049</v>
      </c>
      <c r="I8" s="270">
        <f t="shared" si="1"/>
        <v>33784</v>
      </c>
      <c r="J8" s="270">
        <f t="shared" si="1"/>
        <v>35979</v>
      </c>
      <c r="K8" s="270">
        <f t="shared" si="1"/>
        <v>34075</v>
      </c>
      <c r="L8" s="270">
        <f t="shared" si="1"/>
        <v>33760</v>
      </c>
      <c r="M8" s="270">
        <f t="shared" si="1"/>
        <v>33951</v>
      </c>
      <c r="N8" s="270">
        <f t="shared" si="1"/>
        <v>35646</v>
      </c>
      <c r="O8" s="271">
        <f>SUM(O6:O7)</f>
        <v>419751</v>
      </c>
      <c r="P8" s="268">
        <f>O8/297</f>
        <v>1413.3030303030303</v>
      </c>
    </row>
    <row r="9" spans="1:30" ht="29.25" customHeight="1" x14ac:dyDescent="0.45">
      <c r="A9" s="495" t="s">
        <v>318</v>
      </c>
      <c r="B9" s="496"/>
      <c r="C9" s="269">
        <v>6303</v>
      </c>
      <c r="D9" s="270">
        <v>6467</v>
      </c>
      <c r="E9" s="270">
        <v>7276</v>
      </c>
      <c r="F9" s="270">
        <v>7232</v>
      </c>
      <c r="G9" s="270">
        <v>7723</v>
      </c>
      <c r="H9" s="270">
        <v>6370</v>
      </c>
      <c r="I9" s="270">
        <v>6618</v>
      </c>
      <c r="J9" s="270">
        <v>7111</v>
      </c>
      <c r="K9" s="270">
        <v>6271</v>
      </c>
      <c r="L9" s="270">
        <v>5827</v>
      </c>
      <c r="M9" s="270">
        <v>6392</v>
      </c>
      <c r="N9" s="270">
        <v>6771</v>
      </c>
      <c r="O9" s="268">
        <f>SUM(C9:N9)</f>
        <v>80361</v>
      </c>
      <c r="P9" s="268">
        <f>O9/297</f>
        <v>270.57575757575756</v>
      </c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</row>
    <row r="10" spans="1:30" ht="28.5" customHeight="1" thickBot="1" x14ac:dyDescent="0.5">
      <c r="A10" s="489" t="s">
        <v>319</v>
      </c>
      <c r="B10" s="490"/>
      <c r="C10" s="399">
        <v>2013</v>
      </c>
      <c r="D10" s="400">
        <v>2685</v>
      </c>
      <c r="E10" s="400">
        <v>2520</v>
      </c>
      <c r="F10" s="400">
        <v>2262</v>
      </c>
      <c r="G10" s="400">
        <v>3822</v>
      </c>
      <c r="H10" s="400">
        <v>3923</v>
      </c>
      <c r="I10" s="400">
        <v>4108</v>
      </c>
      <c r="J10" s="400">
        <v>2549</v>
      </c>
      <c r="K10" s="400">
        <v>3188</v>
      </c>
      <c r="L10" s="400">
        <v>2192</v>
      </c>
      <c r="M10" s="400">
        <v>6300</v>
      </c>
      <c r="N10" s="401">
        <v>4585</v>
      </c>
      <c r="O10" s="268">
        <f>SUM(C10:N10)</f>
        <v>40147</v>
      </c>
      <c r="P10" s="268">
        <v>137</v>
      </c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D10" s="38"/>
    </row>
    <row r="11" spans="1:30" ht="27" customHeight="1" thickBot="1" x14ac:dyDescent="0.5">
      <c r="A11" s="491" t="s">
        <v>320</v>
      </c>
      <c r="B11" s="492"/>
      <c r="C11" s="402">
        <f>SUM(C9:C10)</f>
        <v>8316</v>
      </c>
      <c r="D11" s="403">
        <f t="shared" ref="D11:N11" si="2">SUM(D9:D10)</f>
        <v>9152</v>
      </c>
      <c r="E11" s="403">
        <f t="shared" si="2"/>
        <v>9796</v>
      </c>
      <c r="F11" s="403">
        <f t="shared" si="2"/>
        <v>9494</v>
      </c>
      <c r="G11" s="403">
        <f t="shared" si="2"/>
        <v>11545</v>
      </c>
      <c r="H11" s="403">
        <f t="shared" si="2"/>
        <v>10293</v>
      </c>
      <c r="I11" s="403">
        <f t="shared" si="2"/>
        <v>10726</v>
      </c>
      <c r="J11" s="403">
        <f t="shared" si="2"/>
        <v>9660</v>
      </c>
      <c r="K11" s="403">
        <f t="shared" si="2"/>
        <v>9459</v>
      </c>
      <c r="L11" s="403">
        <f t="shared" si="2"/>
        <v>8019</v>
      </c>
      <c r="M11" s="403">
        <f t="shared" si="2"/>
        <v>12692</v>
      </c>
      <c r="N11" s="403">
        <f t="shared" si="2"/>
        <v>11356</v>
      </c>
      <c r="O11" s="404">
        <f>SUM(O9:O10)</f>
        <v>120508</v>
      </c>
      <c r="P11" s="404">
        <f>SUM(P9:P10)</f>
        <v>407.57575757575756</v>
      </c>
    </row>
    <row r="13" spans="1:30" x14ac:dyDescent="0.45"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</row>
  </sheetData>
  <mergeCells count="8">
    <mergeCell ref="A10:B10"/>
    <mergeCell ref="A11:B11"/>
    <mergeCell ref="A1:E1"/>
    <mergeCell ref="A3:D3"/>
    <mergeCell ref="A4:B4"/>
    <mergeCell ref="A5:B5"/>
    <mergeCell ref="A6:A8"/>
    <mergeCell ref="A9:B9"/>
  </mergeCells>
  <phoneticPr fontId="1"/>
  <pageMargins left="0.7" right="0.7" top="0.75" bottom="0.75" header="0.3" footer="0.3"/>
  <pageSetup paperSize="9" scale="91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  <pageSetUpPr fitToPage="1"/>
  </sheetPr>
  <dimension ref="A1:P8"/>
  <sheetViews>
    <sheetView view="pageBreakPreview" zoomScale="115" zoomScaleNormal="100" zoomScaleSheetLayoutView="115" workbookViewId="0">
      <selection activeCell="O18" sqref="O18"/>
    </sheetView>
  </sheetViews>
  <sheetFormatPr defaultColWidth="9" defaultRowHeight="14.4" x14ac:dyDescent="0.45"/>
  <cols>
    <col min="1" max="1" width="5.5" style="122" bestFit="1" customWidth="1"/>
    <col min="2" max="13" width="6" style="122" bestFit="1" customWidth="1"/>
    <col min="14" max="14" width="7" style="122" bestFit="1" customWidth="1"/>
    <col min="15" max="15" width="9.5" style="122" customWidth="1"/>
    <col min="16" max="16384" width="9" style="122"/>
  </cols>
  <sheetData>
    <row r="1" spans="1:16" ht="18" x14ac:dyDescent="0.45">
      <c r="A1" s="152" t="s">
        <v>383</v>
      </c>
      <c r="B1" s="152"/>
      <c r="C1" s="152"/>
    </row>
    <row r="2" spans="1:16" ht="18" x14ac:dyDescent="0.45">
      <c r="A2" s="165"/>
      <c r="B2" s="165"/>
      <c r="C2" s="165"/>
    </row>
    <row r="3" spans="1:16" ht="15" thickBot="1" x14ac:dyDescent="0.5">
      <c r="A3" s="445" t="s">
        <v>321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</row>
    <row r="4" spans="1:16" ht="18.75" customHeight="1" thickBot="1" x14ac:dyDescent="0.5">
      <c r="A4" s="3"/>
      <c r="B4" s="8" t="s">
        <v>117</v>
      </c>
      <c r="C4" s="9" t="s">
        <v>118</v>
      </c>
      <c r="D4" s="9" t="s">
        <v>119</v>
      </c>
      <c r="E4" s="9" t="s">
        <v>120</v>
      </c>
      <c r="F4" s="9" t="s">
        <v>121</v>
      </c>
      <c r="G4" s="9" t="s">
        <v>122</v>
      </c>
      <c r="H4" s="9" t="s">
        <v>123</v>
      </c>
      <c r="I4" s="9" t="s">
        <v>124</v>
      </c>
      <c r="J4" s="9" t="s">
        <v>125</v>
      </c>
      <c r="K4" s="9" t="s">
        <v>126</v>
      </c>
      <c r="L4" s="9" t="s">
        <v>127</v>
      </c>
      <c r="M4" s="10" t="s">
        <v>128</v>
      </c>
      <c r="N4" s="159" t="s">
        <v>88</v>
      </c>
      <c r="O4" s="159" t="s">
        <v>227</v>
      </c>
    </row>
    <row r="5" spans="1:16" ht="15" thickBot="1" x14ac:dyDescent="0.5">
      <c r="A5" s="161" t="s">
        <v>142</v>
      </c>
      <c r="B5" s="205">
        <v>4963</v>
      </c>
      <c r="C5" s="206">
        <v>4064</v>
      </c>
      <c r="D5" s="206">
        <v>4141</v>
      </c>
      <c r="E5" s="206">
        <v>5211</v>
      </c>
      <c r="F5" s="206">
        <v>4055</v>
      </c>
      <c r="G5" s="206">
        <v>4502</v>
      </c>
      <c r="H5" s="206">
        <v>4714</v>
      </c>
      <c r="I5" s="206">
        <v>4201</v>
      </c>
      <c r="J5" s="206">
        <v>3581</v>
      </c>
      <c r="K5" s="206">
        <v>4474</v>
      </c>
      <c r="L5" s="206">
        <v>4382</v>
      </c>
      <c r="M5" s="207">
        <v>4074</v>
      </c>
      <c r="N5" s="265">
        <f>SUM(B5:M5)</f>
        <v>52362</v>
      </c>
      <c r="O5" s="266">
        <f>N5/297</f>
        <v>176.30303030303031</v>
      </c>
      <c r="P5" s="101"/>
    </row>
    <row r="6" spans="1:16" x14ac:dyDescent="0.45">
      <c r="A6" s="497"/>
      <c r="B6" s="497"/>
      <c r="C6" s="497"/>
      <c r="D6" s="497"/>
      <c r="E6" s="497"/>
      <c r="F6" s="497"/>
      <c r="G6" s="497"/>
    </row>
    <row r="7" spans="1:16" x14ac:dyDescent="0.45">
      <c r="A7" s="50"/>
    </row>
    <row r="8" spans="1:16" x14ac:dyDescent="0.45"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</sheetData>
  <mergeCells count="2">
    <mergeCell ref="A3:O3"/>
    <mergeCell ref="A6:G6"/>
  </mergeCells>
  <phoneticPr fontId="1"/>
  <pageMargins left="0.7" right="0.7" top="0.75" bottom="0.75" header="0.3" footer="0.3"/>
  <pageSetup paperSize="9" scale="85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  <pageSetUpPr fitToPage="1"/>
  </sheetPr>
  <dimension ref="A1:O13"/>
  <sheetViews>
    <sheetView view="pageBreakPreview" zoomScale="115" zoomScaleNormal="100" zoomScaleSheetLayoutView="115" workbookViewId="0">
      <selection activeCell="L19" sqref="L19"/>
    </sheetView>
  </sheetViews>
  <sheetFormatPr defaultColWidth="22.69921875" defaultRowHeight="14.4" x14ac:dyDescent="0.45"/>
  <cols>
    <col min="1" max="1" width="13.8984375" style="122" bestFit="1" customWidth="1"/>
    <col min="2" max="13" width="8.59765625" style="122" bestFit="1" customWidth="1"/>
    <col min="14" max="14" width="9.8984375" style="122" bestFit="1" customWidth="1"/>
    <col min="15" max="15" width="7.69921875" style="122" customWidth="1"/>
    <col min="16" max="16384" width="22.69921875" style="122"/>
  </cols>
  <sheetData>
    <row r="1" spans="1:15" ht="18" x14ac:dyDescent="0.45">
      <c r="A1" s="157" t="s">
        <v>322</v>
      </c>
    </row>
    <row r="2" spans="1:15" ht="18" x14ac:dyDescent="0.45">
      <c r="A2" s="157"/>
    </row>
    <row r="3" spans="1:15" ht="15" thickBot="1" x14ac:dyDescent="0.5">
      <c r="A3" s="444" t="s">
        <v>323</v>
      </c>
      <c r="B3" s="444"/>
      <c r="C3" s="444"/>
      <c r="D3" s="444"/>
      <c r="E3" s="444"/>
      <c r="F3" s="444"/>
      <c r="G3" s="444"/>
      <c r="H3" s="444"/>
      <c r="I3" s="498"/>
      <c r="J3" s="498"/>
      <c r="K3" s="498"/>
      <c r="L3" s="498"/>
      <c r="M3" s="498"/>
      <c r="N3" s="498"/>
      <c r="O3" s="498"/>
    </row>
    <row r="4" spans="1:15" ht="21" customHeight="1" thickBot="1" x14ac:dyDescent="0.5">
      <c r="A4" s="3"/>
      <c r="B4" s="8" t="s">
        <v>117</v>
      </c>
      <c r="C4" s="9" t="s">
        <v>118</v>
      </c>
      <c r="D4" s="9" t="s">
        <v>119</v>
      </c>
      <c r="E4" s="9" t="s">
        <v>120</v>
      </c>
      <c r="F4" s="9" t="s">
        <v>121</v>
      </c>
      <c r="G4" s="9" t="s">
        <v>122</v>
      </c>
      <c r="H4" s="9" t="s">
        <v>123</v>
      </c>
      <c r="I4" s="9" t="s">
        <v>124</v>
      </c>
      <c r="J4" s="9" t="s">
        <v>125</v>
      </c>
      <c r="K4" s="9" t="s">
        <v>126</v>
      </c>
      <c r="L4" s="9" t="s">
        <v>127</v>
      </c>
      <c r="M4" s="10" t="s">
        <v>128</v>
      </c>
      <c r="N4" s="159" t="s">
        <v>88</v>
      </c>
      <c r="O4" s="102" t="s">
        <v>227</v>
      </c>
    </row>
    <row r="5" spans="1:15" x14ac:dyDescent="0.45">
      <c r="A5" s="51" t="s">
        <v>324</v>
      </c>
      <c r="B5" s="16">
        <v>93</v>
      </c>
      <c r="C5" s="253">
        <v>115</v>
      </c>
      <c r="D5" s="253">
        <v>124</v>
      </c>
      <c r="E5" s="253">
        <v>129</v>
      </c>
      <c r="F5" s="253">
        <v>37</v>
      </c>
      <c r="G5" s="253">
        <v>73</v>
      </c>
      <c r="H5" s="253">
        <v>11</v>
      </c>
      <c r="I5" s="253">
        <v>65</v>
      </c>
      <c r="J5" s="253">
        <v>85</v>
      </c>
      <c r="K5" s="253">
        <v>169</v>
      </c>
      <c r="L5" s="253">
        <v>29</v>
      </c>
      <c r="M5" s="254">
        <v>105</v>
      </c>
      <c r="N5" s="222">
        <f>SUM(B5:M5)</f>
        <v>1035</v>
      </c>
      <c r="O5" s="255">
        <f>N5/297</f>
        <v>3.4848484848484849</v>
      </c>
    </row>
    <row r="6" spans="1:15" x14ac:dyDescent="0.45">
      <c r="A6" s="97" t="s">
        <v>325</v>
      </c>
      <c r="B6" s="256">
        <v>98</v>
      </c>
      <c r="C6" s="257">
        <v>58</v>
      </c>
      <c r="D6" s="257">
        <v>135</v>
      </c>
      <c r="E6" s="257">
        <v>148</v>
      </c>
      <c r="F6" s="257">
        <v>159</v>
      </c>
      <c r="G6" s="257">
        <v>156</v>
      </c>
      <c r="H6" s="257">
        <v>270</v>
      </c>
      <c r="I6" s="257">
        <v>249</v>
      </c>
      <c r="J6" s="257">
        <v>141</v>
      </c>
      <c r="K6" s="257">
        <v>96</v>
      </c>
      <c r="L6" s="257">
        <v>72</v>
      </c>
      <c r="M6" s="251">
        <v>102</v>
      </c>
      <c r="N6" s="258">
        <f>SUM(B6:M6)</f>
        <v>1684</v>
      </c>
      <c r="O6" s="259">
        <f>N6/365</f>
        <v>4.6136986301369864</v>
      </c>
    </row>
    <row r="7" spans="1:15" x14ac:dyDescent="0.45">
      <c r="A7" s="97" t="s">
        <v>326</v>
      </c>
      <c r="B7" s="260">
        <v>14696</v>
      </c>
      <c r="C7" s="147">
        <v>13675</v>
      </c>
      <c r="D7" s="147">
        <v>14661</v>
      </c>
      <c r="E7" s="147">
        <v>18049</v>
      </c>
      <c r="F7" s="147">
        <v>15065</v>
      </c>
      <c r="G7" s="147">
        <v>17288</v>
      </c>
      <c r="H7" s="147">
        <v>15651</v>
      </c>
      <c r="I7" s="147">
        <v>13637</v>
      </c>
      <c r="J7" s="261">
        <v>16941</v>
      </c>
      <c r="K7" s="147">
        <v>12939</v>
      </c>
      <c r="L7" s="147">
        <v>13746</v>
      </c>
      <c r="M7" s="182">
        <v>14517</v>
      </c>
      <c r="N7" s="258">
        <f>SUM(B7:M7)</f>
        <v>180865</v>
      </c>
      <c r="O7" s="262" t="s">
        <v>327</v>
      </c>
    </row>
    <row r="8" spans="1:15" ht="15" thickBot="1" x14ac:dyDescent="0.5">
      <c r="A8" s="52" t="s">
        <v>328</v>
      </c>
      <c r="B8" s="203">
        <v>1242</v>
      </c>
      <c r="C8" s="143">
        <v>1492</v>
      </c>
      <c r="D8" s="143">
        <v>739</v>
      </c>
      <c r="E8" s="143">
        <v>1975</v>
      </c>
      <c r="F8" s="143">
        <v>1315</v>
      </c>
      <c r="G8" s="143">
        <v>2872</v>
      </c>
      <c r="H8" s="143">
        <v>2560</v>
      </c>
      <c r="I8" s="143">
        <v>1942</v>
      </c>
      <c r="J8" s="143">
        <v>1458</v>
      </c>
      <c r="K8" s="143">
        <v>2020</v>
      </c>
      <c r="L8" s="143">
        <v>2246</v>
      </c>
      <c r="M8" s="263">
        <v>1819</v>
      </c>
      <c r="N8" s="514">
        <f>SUM(B8:M8)</f>
        <v>21680</v>
      </c>
      <c r="O8" s="264" t="s">
        <v>327</v>
      </c>
    </row>
    <row r="9" spans="1:15" x14ac:dyDescent="0.45">
      <c r="A9" s="175"/>
    </row>
    <row r="10" spans="1:15" x14ac:dyDescent="0.45"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</row>
    <row r="11" spans="1:15" x14ac:dyDescent="0.45"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</row>
    <row r="12" spans="1:15" x14ac:dyDescent="0.45"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</row>
    <row r="13" spans="1:15" x14ac:dyDescent="0.45"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</row>
  </sheetData>
  <mergeCells count="1">
    <mergeCell ref="A3:O3"/>
  </mergeCells>
  <phoneticPr fontId="1"/>
  <pageMargins left="0.7" right="0.7" top="0.75" bottom="0.75" header="0.3" footer="0.3"/>
  <pageSetup paperSize="9" scale="59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E9"/>
  <sheetViews>
    <sheetView view="pageBreakPreview" zoomScale="145" zoomScaleNormal="100" zoomScaleSheetLayoutView="145" workbookViewId="0">
      <selection activeCell="G17" sqref="G17"/>
    </sheetView>
  </sheetViews>
  <sheetFormatPr defaultColWidth="9" defaultRowHeight="14.4" x14ac:dyDescent="0.45"/>
  <cols>
    <col min="1" max="1" width="13.8984375" style="122" bestFit="1" customWidth="1"/>
    <col min="2" max="2" width="5.19921875" style="122" bestFit="1" customWidth="1"/>
    <col min="3" max="3" width="6.19921875" style="122" customWidth="1"/>
    <col min="4" max="4" width="3.5" style="122" bestFit="1" customWidth="1"/>
    <col min="5" max="16384" width="9" style="122"/>
  </cols>
  <sheetData>
    <row r="1" spans="1:5" ht="18" x14ac:dyDescent="0.45">
      <c r="A1" s="405" t="s">
        <v>329</v>
      </c>
      <c r="B1" s="405"/>
      <c r="C1" s="405"/>
      <c r="D1" s="405"/>
      <c r="E1" s="405"/>
    </row>
    <row r="2" spans="1:5" ht="15" thickBot="1" x14ac:dyDescent="0.5">
      <c r="A2" s="175"/>
    </row>
    <row r="3" spans="1:5" ht="15" thickBot="1" x14ac:dyDescent="0.5">
      <c r="A3" s="86" t="s">
        <v>330</v>
      </c>
      <c r="B3" s="76" t="s">
        <v>261</v>
      </c>
    </row>
    <row r="4" spans="1:5" x14ac:dyDescent="0.45">
      <c r="A4" s="163" t="s">
        <v>331</v>
      </c>
      <c r="B4" s="250">
        <v>63</v>
      </c>
    </row>
    <row r="5" spans="1:5" x14ac:dyDescent="0.45">
      <c r="A5" s="119" t="s">
        <v>332</v>
      </c>
      <c r="B5" s="19">
        <v>255</v>
      </c>
    </row>
    <row r="6" spans="1:5" ht="15" thickBot="1" x14ac:dyDescent="0.5">
      <c r="A6" s="164" t="s">
        <v>333</v>
      </c>
      <c r="B6" s="251">
        <v>147</v>
      </c>
    </row>
    <row r="7" spans="1:5" ht="15" thickBot="1" x14ac:dyDescent="0.5">
      <c r="A7" s="8" t="s">
        <v>334</v>
      </c>
      <c r="B7" s="252">
        <f>SUM(B4:B6)</f>
        <v>465</v>
      </c>
    </row>
    <row r="8" spans="1:5" x14ac:dyDescent="0.45">
      <c r="A8" s="120"/>
      <c r="B8" s="121"/>
    </row>
    <row r="9" spans="1:5" x14ac:dyDescent="0.45">
      <c r="A9" s="499" t="s">
        <v>335</v>
      </c>
      <c r="B9" s="499"/>
      <c r="C9" s="499"/>
      <c r="D9" s="122">
        <v>21</v>
      </c>
    </row>
  </sheetData>
  <mergeCells count="2">
    <mergeCell ref="A1:E1"/>
    <mergeCell ref="A9:C9"/>
  </mergeCells>
  <phoneticPr fontId="1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  <pageSetUpPr fitToPage="1"/>
  </sheetPr>
  <dimension ref="A1:O15"/>
  <sheetViews>
    <sheetView view="pageBreakPreview" zoomScale="115" zoomScaleNormal="100" zoomScaleSheetLayoutView="115" workbookViewId="0">
      <selection activeCell="M18" sqref="M18"/>
    </sheetView>
  </sheetViews>
  <sheetFormatPr defaultColWidth="9" defaultRowHeight="14.4" x14ac:dyDescent="0.45"/>
  <cols>
    <col min="1" max="14" width="9" style="122"/>
    <col min="15" max="15" width="9.5" style="122" bestFit="1" customWidth="1"/>
    <col min="16" max="16384" width="9" style="122"/>
  </cols>
  <sheetData>
    <row r="1" spans="1:15" ht="18" x14ac:dyDescent="0.45">
      <c r="A1" s="152" t="s">
        <v>336</v>
      </c>
      <c r="B1" s="152"/>
      <c r="C1" s="152"/>
    </row>
    <row r="2" spans="1:15" ht="18" x14ac:dyDescent="0.45">
      <c r="A2" s="165"/>
    </row>
    <row r="3" spans="1:15" ht="15" thickBot="1" x14ac:dyDescent="0.5">
      <c r="A3" s="171" t="s">
        <v>337</v>
      </c>
    </row>
    <row r="4" spans="1:15" ht="15" thickBot="1" x14ac:dyDescent="0.5">
      <c r="A4" s="59"/>
      <c r="B4" s="104" t="s">
        <v>117</v>
      </c>
      <c r="C4" s="105" t="s">
        <v>118</v>
      </c>
      <c r="D4" s="105" t="s">
        <v>119</v>
      </c>
      <c r="E4" s="105" t="s">
        <v>120</v>
      </c>
      <c r="F4" s="105" t="s">
        <v>121</v>
      </c>
      <c r="G4" s="105" t="s">
        <v>122</v>
      </c>
      <c r="H4" s="105" t="s">
        <v>123</v>
      </c>
      <c r="I4" s="105" t="s">
        <v>124</v>
      </c>
      <c r="J4" s="105" t="s">
        <v>125</v>
      </c>
      <c r="K4" s="105" t="s">
        <v>126</v>
      </c>
      <c r="L4" s="105" t="s">
        <v>127</v>
      </c>
      <c r="M4" s="106" t="s">
        <v>128</v>
      </c>
      <c r="N4" s="59" t="s">
        <v>88</v>
      </c>
      <c r="O4" s="107" t="s">
        <v>227</v>
      </c>
    </row>
    <row r="5" spans="1:15" x14ac:dyDescent="0.45">
      <c r="A5" s="108" t="s">
        <v>338</v>
      </c>
      <c r="B5" s="233">
        <v>2706</v>
      </c>
      <c r="C5" s="234">
        <v>2839</v>
      </c>
      <c r="D5" s="234">
        <v>2575</v>
      </c>
      <c r="E5" s="234">
        <v>3183</v>
      </c>
      <c r="F5" s="234">
        <v>3512</v>
      </c>
      <c r="G5" s="234">
        <v>2728</v>
      </c>
      <c r="H5" s="234">
        <v>2702</v>
      </c>
      <c r="I5" s="234">
        <v>2767</v>
      </c>
      <c r="J5" s="234">
        <v>2797</v>
      </c>
      <c r="K5" s="234">
        <v>2599</v>
      </c>
      <c r="L5" s="234">
        <v>2596</v>
      </c>
      <c r="M5" s="235">
        <v>2741</v>
      </c>
      <c r="N5" s="236">
        <f>SUM(B5:M5)</f>
        <v>33745</v>
      </c>
      <c r="O5" s="237">
        <f>N5/297</f>
        <v>113.61952861952862</v>
      </c>
    </row>
    <row r="6" spans="1:15" x14ac:dyDescent="0.45">
      <c r="A6" s="63" t="s">
        <v>339</v>
      </c>
      <c r="B6" s="238">
        <v>683</v>
      </c>
      <c r="C6" s="239">
        <v>659</v>
      </c>
      <c r="D6" s="239">
        <v>678</v>
      </c>
      <c r="E6" s="239">
        <v>648</v>
      </c>
      <c r="F6" s="239">
        <v>702</v>
      </c>
      <c r="G6" s="239">
        <v>623</v>
      </c>
      <c r="H6" s="239">
        <v>708</v>
      </c>
      <c r="I6" s="239">
        <v>807</v>
      </c>
      <c r="J6" s="239">
        <v>696</v>
      </c>
      <c r="K6" s="239">
        <v>755</v>
      </c>
      <c r="L6" s="239">
        <v>683</v>
      </c>
      <c r="M6" s="240">
        <v>676</v>
      </c>
      <c r="N6" s="236">
        <f>SUM(B6:M6)</f>
        <v>8318</v>
      </c>
      <c r="O6" s="237">
        <f>N6/297</f>
        <v>28.006734006734007</v>
      </c>
    </row>
    <row r="7" spans="1:15" x14ac:dyDescent="0.45">
      <c r="A7" s="63" t="s">
        <v>340</v>
      </c>
      <c r="B7" s="241">
        <v>26</v>
      </c>
      <c r="C7" s="242">
        <v>37</v>
      </c>
      <c r="D7" s="242">
        <v>26</v>
      </c>
      <c r="E7" s="242">
        <v>45</v>
      </c>
      <c r="F7" s="242">
        <v>52</v>
      </c>
      <c r="G7" s="242">
        <v>35</v>
      </c>
      <c r="H7" s="242">
        <v>27</v>
      </c>
      <c r="I7" s="242">
        <v>29</v>
      </c>
      <c r="J7" s="242">
        <v>28</v>
      </c>
      <c r="K7" s="242">
        <v>26</v>
      </c>
      <c r="L7" s="242">
        <v>39</v>
      </c>
      <c r="M7" s="243">
        <v>19</v>
      </c>
      <c r="N7" s="236">
        <f>SUM(B7:M7)</f>
        <v>389</v>
      </c>
      <c r="O7" s="244">
        <f>N7/365</f>
        <v>1.0657534246575342</v>
      </c>
    </row>
    <row r="8" spans="1:15" ht="15" thickBot="1" x14ac:dyDescent="0.5">
      <c r="A8" s="109" t="s">
        <v>341</v>
      </c>
      <c r="B8" s="245">
        <v>211</v>
      </c>
      <c r="C8" s="246">
        <v>240</v>
      </c>
      <c r="D8" s="246">
        <v>252</v>
      </c>
      <c r="E8" s="246">
        <v>291</v>
      </c>
      <c r="F8" s="246">
        <v>312</v>
      </c>
      <c r="G8" s="246">
        <v>260</v>
      </c>
      <c r="H8" s="246">
        <v>141</v>
      </c>
      <c r="I8" s="246">
        <v>224</v>
      </c>
      <c r="J8" s="246">
        <v>190</v>
      </c>
      <c r="K8" s="246">
        <v>300</v>
      </c>
      <c r="L8" s="246">
        <v>206</v>
      </c>
      <c r="M8" s="247">
        <v>215</v>
      </c>
      <c r="N8" s="236">
        <f>SUM(B8:M8)</f>
        <v>2842</v>
      </c>
      <c r="O8" s="244">
        <f>N8/297</f>
        <v>9.5690235690235692</v>
      </c>
    </row>
    <row r="9" spans="1:15" ht="15" thickBot="1" x14ac:dyDescent="0.5">
      <c r="A9" s="59" t="s">
        <v>88</v>
      </c>
      <c r="B9" s="248">
        <f>SUM(B5:B8)</f>
        <v>3626</v>
      </c>
      <c r="C9" s="248">
        <f t="shared" ref="C9:L9" si="0">SUM(C5:C8)</f>
        <v>3775</v>
      </c>
      <c r="D9" s="248">
        <f t="shared" si="0"/>
        <v>3531</v>
      </c>
      <c r="E9" s="248">
        <f t="shared" si="0"/>
        <v>4167</v>
      </c>
      <c r="F9" s="248">
        <f t="shared" si="0"/>
        <v>4578</v>
      </c>
      <c r="G9" s="248">
        <f t="shared" si="0"/>
        <v>3646</v>
      </c>
      <c r="H9" s="248">
        <f t="shared" si="0"/>
        <v>3578</v>
      </c>
      <c r="I9" s="248">
        <f t="shared" si="0"/>
        <v>3827</v>
      </c>
      <c r="J9" s="248">
        <f t="shared" si="0"/>
        <v>3711</v>
      </c>
      <c r="K9" s="248">
        <f t="shared" si="0"/>
        <v>3680</v>
      </c>
      <c r="L9" s="248">
        <f t="shared" si="0"/>
        <v>3524</v>
      </c>
      <c r="M9" s="515">
        <f>SUM(M5:M8)</f>
        <v>3651</v>
      </c>
      <c r="N9" s="516">
        <f>SUM(N5:N8)</f>
        <v>45294</v>
      </c>
      <c r="O9" s="249" t="s">
        <v>327</v>
      </c>
    </row>
    <row r="10" spans="1:15" x14ac:dyDescent="0.45">
      <c r="A10" s="50"/>
    </row>
    <row r="11" spans="1:15" x14ac:dyDescent="0.45"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</row>
    <row r="12" spans="1:15" x14ac:dyDescent="0.45"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</row>
    <row r="13" spans="1:15" x14ac:dyDescent="0.45"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</row>
    <row r="14" spans="1:15" x14ac:dyDescent="0.45"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</row>
    <row r="15" spans="1:15" x14ac:dyDescent="0.45"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</sheetData>
  <phoneticPr fontId="1"/>
  <pageMargins left="0.7" right="0.7" top="0.75" bottom="0.75" header="0.3" footer="0.3"/>
  <pageSetup paperSize="9" scale="59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0000"/>
    <pageSetUpPr fitToPage="1"/>
  </sheetPr>
  <dimension ref="A1:P15"/>
  <sheetViews>
    <sheetView view="pageBreakPreview" zoomScale="115" zoomScaleNormal="100" zoomScaleSheetLayoutView="115" workbookViewId="0">
      <selection activeCell="F17" sqref="F17"/>
    </sheetView>
  </sheetViews>
  <sheetFormatPr defaultColWidth="9" defaultRowHeight="14.4" x14ac:dyDescent="0.45"/>
  <cols>
    <col min="1" max="1" width="6.5" style="122" customWidth="1"/>
    <col min="2" max="2" width="6.09765625" style="122" bestFit="1" customWidth="1"/>
    <col min="3" max="14" width="8.59765625" style="122" bestFit="1" customWidth="1"/>
    <col min="15" max="15" width="9.8984375" style="122" bestFit="1" customWidth="1"/>
    <col min="16" max="16" width="8.3984375" style="122" customWidth="1"/>
    <col min="17" max="16384" width="9" style="122"/>
  </cols>
  <sheetData>
    <row r="1" spans="1:16" ht="18" x14ac:dyDescent="0.45">
      <c r="A1" s="433" t="s">
        <v>342</v>
      </c>
      <c r="B1" s="433"/>
      <c r="C1" s="433"/>
    </row>
    <row r="2" spans="1:16" ht="18" x14ac:dyDescent="0.45">
      <c r="A2" s="165"/>
      <c r="B2" s="165"/>
      <c r="C2" s="165"/>
    </row>
    <row r="3" spans="1:16" ht="15" thickBot="1" x14ac:dyDescent="0.5">
      <c r="A3" s="444" t="s">
        <v>343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</row>
    <row r="4" spans="1:16" ht="15" thickBot="1" x14ac:dyDescent="0.5">
      <c r="A4" s="412"/>
      <c r="B4" s="413"/>
      <c r="C4" s="8" t="s">
        <v>117</v>
      </c>
      <c r="D4" s="9" t="s">
        <v>118</v>
      </c>
      <c r="E4" s="9" t="s">
        <v>119</v>
      </c>
      <c r="F4" s="9" t="s">
        <v>120</v>
      </c>
      <c r="G4" s="9" t="s">
        <v>121</v>
      </c>
      <c r="H4" s="9" t="s">
        <v>122</v>
      </c>
      <c r="I4" s="9" t="s">
        <v>123</v>
      </c>
      <c r="J4" s="9" t="s">
        <v>124</v>
      </c>
      <c r="K4" s="9" t="s">
        <v>125</v>
      </c>
      <c r="L4" s="9" t="s">
        <v>126</v>
      </c>
      <c r="M4" s="9" t="s">
        <v>127</v>
      </c>
      <c r="N4" s="10" t="s">
        <v>128</v>
      </c>
      <c r="O4" s="159" t="s">
        <v>88</v>
      </c>
      <c r="P4" s="159" t="s">
        <v>227</v>
      </c>
    </row>
    <row r="5" spans="1:16" x14ac:dyDescent="0.45">
      <c r="A5" s="443" t="s">
        <v>344</v>
      </c>
      <c r="B5" s="494"/>
      <c r="C5" s="220">
        <v>1675</v>
      </c>
      <c r="D5" s="150">
        <v>1780</v>
      </c>
      <c r="E5" s="150">
        <v>1619</v>
      </c>
      <c r="F5" s="150">
        <v>2018</v>
      </c>
      <c r="G5" s="150">
        <v>1686</v>
      </c>
      <c r="H5" s="150">
        <v>1647</v>
      </c>
      <c r="I5" s="150">
        <v>1909</v>
      </c>
      <c r="J5" s="150">
        <v>1671</v>
      </c>
      <c r="K5" s="150">
        <v>1757</v>
      </c>
      <c r="L5" s="150">
        <v>1699</v>
      </c>
      <c r="M5" s="150">
        <v>1433</v>
      </c>
      <c r="N5" s="17">
        <v>1678</v>
      </c>
      <c r="O5" s="222">
        <f>SUM(C5:N5)</f>
        <v>20572</v>
      </c>
      <c r="P5" s="230">
        <f>O5/297</f>
        <v>69.265993265993259</v>
      </c>
    </row>
    <row r="6" spans="1:16" x14ac:dyDescent="0.45">
      <c r="A6" s="440" t="s">
        <v>345</v>
      </c>
      <c r="B6" s="92" t="s">
        <v>346</v>
      </c>
      <c r="C6" s="18">
        <v>253</v>
      </c>
      <c r="D6" s="146">
        <v>205</v>
      </c>
      <c r="E6" s="146">
        <v>198</v>
      </c>
      <c r="F6" s="146">
        <v>202</v>
      </c>
      <c r="G6" s="146">
        <v>236</v>
      </c>
      <c r="H6" s="146">
        <v>186</v>
      </c>
      <c r="I6" s="146">
        <v>199</v>
      </c>
      <c r="J6" s="146">
        <v>161</v>
      </c>
      <c r="K6" s="146">
        <v>189</v>
      </c>
      <c r="L6" s="146">
        <v>191</v>
      </c>
      <c r="M6" s="146">
        <v>214</v>
      </c>
      <c r="N6" s="19">
        <v>237</v>
      </c>
      <c r="O6" s="184">
        <f>SUM(C6:N6)</f>
        <v>2471</v>
      </c>
      <c r="P6" s="231">
        <f>O6/297</f>
        <v>8.3198653198653201</v>
      </c>
    </row>
    <row r="7" spans="1:16" ht="15" thickBot="1" x14ac:dyDescent="0.5">
      <c r="A7" s="440"/>
      <c r="B7" s="92" t="s">
        <v>238</v>
      </c>
      <c r="C7" s="223">
        <v>16264</v>
      </c>
      <c r="D7" s="147">
        <v>16486</v>
      </c>
      <c r="E7" s="147">
        <v>15452</v>
      </c>
      <c r="F7" s="147">
        <v>16751</v>
      </c>
      <c r="G7" s="147">
        <v>15185</v>
      </c>
      <c r="H7" s="147">
        <v>15526</v>
      </c>
      <c r="I7" s="147">
        <v>16859</v>
      </c>
      <c r="J7" s="147">
        <v>16285</v>
      </c>
      <c r="K7" s="147">
        <v>16973</v>
      </c>
      <c r="L7" s="147">
        <v>16010</v>
      </c>
      <c r="M7" s="147">
        <v>15357</v>
      </c>
      <c r="N7" s="93">
        <v>16304</v>
      </c>
      <c r="O7" s="184">
        <f>SUM(C7:N7)</f>
        <v>193452</v>
      </c>
      <c r="P7" s="231">
        <f>O7/365</f>
        <v>530.00547945205483</v>
      </c>
    </row>
    <row r="8" spans="1:16" ht="15" thickBot="1" x14ac:dyDescent="0.5">
      <c r="A8" s="412" t="s">
        <v>88</v>
      </c>
      <c r="B8" s="413"/>
      <c r="C8" s="205">
        <f t="shared" ref="C8:N8" si="0">SUM(C5:C7)</f>
        <v>18192</v>
      </c>
      <c r="D8" s="206">
        <f t="shared" si="0"/>
        <v>18471</v>
      </c>
      <c r="E8" s="206">
        <f t="shared" si="0"/>
        <v>17269</v>
      </c>
      <c r="F8" s="206">
        <f t="shared" si="0"/>
        <v>18971</v>
      </c>
      <c r="G8" s="206">
        <f t="shared" si="0"/>
        <v>17107</v>
      </c>
      <c r="H8" s="206">
        <f t="shared" si="0"/>
        <v>17359</v>
      </c>
      <c r="I8" s="206">
        <f t="shared" si="0"/>
        <v>18967</v>
      </c>
      <c r="J8" s="206">
        <f t="shared" si="0"/>
        <v>18117</v>
      </c>
      <c r="K8" s="206">
        <f t="shared" si="0"/>
        <v>18919</v>
      </c>
      <c r="L8" s="206">
        <f t="shared" si="0"/>
        <v>17900</v>
      </c>
      <c r="M8" s="206">
        <f t="shared" si="0"/>
        <v>17004</v>
      </c>
      <c r="N8" s="207">
        <f t="shared" si="0"/>
        <v>18219</v>
      </c>
      <c r="O8" s="218">
        <f>SUM(C8:N8)</f>
        <v>216495</v>
      </c>
      <c r="P8" s="232" t="s">
        <v>347</v>
      </c>
    </row>
    <row r="9" spans="1:16" x14ac:dyDescent="0.45">
      <c r="A9" s="151" t="s">
        <v>348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</row>
    <row r="11" spans="1:16" x14ac:dyDescent="0.45"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</row>
    <row r="12" spans="1:16" x14ac:dyDescent="0.45"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1:16" x14ac:dyDescent="0.45"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</row>
    <row r="14" spans="1:16" x14ac:dyDescent="0.45"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</row>
    <row r="15" spans="1:16" x14ac:dyDescent="0.45"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</row>
  </sheetData>
  <mergeCells count="6">
    <mergeCell ref="A8:B8"/>
    <mergeCell ref="A1:C1"/>
    <mergeCell ref="A3:P3"/>
    <mergeCell ref="A4:B4"/>
    <mergeCell ref="A5:B5"/>
    <mergeCell ref="A6:A7"/>
  </mergeCells>
  <phoneticPr fontId="1"/>
  <pageMargins left="0.7" right="0.7" top="0.75" bottom="0.75" header="0.3" footer="0.3"/>
  <pageSetup paperSize="9" scale="90" fitToHeight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0000"/>
    <pageSetUpPr fitToPage="1"/>
  </sheetPr>
  <dimension ref="A1:AC14"/>
  <sheetViews>
    <sheetView view="pageBreakPreview" zoomScaleNormal="100" zoomScaleSheetLayoutView="100" workbookViewId="0">
      <selection activeCell="C16" sqref="C16"/>
    </sheetView>
  </sheetViews>
  <sheetFormatPr defaultColWidth="9" defaultRowHeight="14.4" x14ac:dyDescent="0.45"/>
  <cols>
    <col min="1" max="1" width="6.69921875" style="122" bestFit="1" customWidth="1"/>
    <col min="2" max="2" width="16.09765625" style="122" customWidth="1"/>
    <col min="3" max="3" width="9.5" style="122" bestFit="1" customWidth="1"/>
    <col min="4" max="4" width="8.8984375" style="122" customWidth="1"/>
    <col min="5" max="7" width="9.59765625" style="122" bestFit="1" customWidth="1"/>
    <col min="8" max="10" width="9.5" style="122" bestFit="1" customWidth="1"/>
    <col min="11" max="13" width="9.3984375" style="122" bestFit="1" customWidth="1"/>
    <col min="14" max="15" width="10.5" style="122" bestFit="1" customWidth="1"/>
    <col min="16" max="16" width="10" style="122" bestFit="1" customWidth="1"/>
    <col min="17" max="16384" width="9" style="122"/>
  </cols>
  <sheetData>
    <row r="1" spans="1:29" ht="18" customHeight="1" x14ac:dyDescent="0.45">
      <c r="A1" s="405" t="s">
        <v>349</v>
      </c>
      <c r="B1" s="405"/>
      <c r="C1" s="405"/>
      <c r="D1" s="405"/>
      <c r="E1" s="405"/>
      <c r="F1" s="405"/>
      <c r="G1" s="405"/>
      <c r="H1" s="405"/>
    </row>
    <row r="2" spans="1:29" ht="18" x14ac:dyDescent="0.45">
      <c r="A2" s="157"/>
      <c r="B2" s="157"/>
      <c r="C2" s="157"/>
      <c r="D2" s="157"/>
      <c r="E2" s="157"/>
      <c r="F2" s="157"/>
      <c r="G2" s="157"/>
      <c r="H2" s="157"/>
    </row>
    <row r="3" spans="1:29" ht="15" thickBot="1" x14ac:dyDescent="0.5">
      <c r="A3" s="493" t="s">
        <v>375</v>
      </c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</row>
    <row r="4" spans="1:29" ht="15" thickBot="1" x14ac:dyDescent="0.5">
      <c r="A4" s="501"/>
      <c r="B4" s="502"/>
      <c r="C4" s="162" t="s">
        <v>117</v>
      </c>
      <c r="D4" s="176" t="s">
        <v>118</v>
      </c>
      <c r="E4" s="176" t="s">
        <v>119</v>
      </c>
      <c r="F4" s="176" t="s">
        <v>120</v>
      </c>
      <c r="G4" s="176" t="s">
        <v>121</v>
      </c>
      <c r="H4" s="176" t="s">
        <v>122</v>
      </c>
      <c r="I4" s="176" t="s">
        <v>123</v>
      </c>
      <c r="J4" s="176" t="s">
        <v>124</v>
      </c>
      <c r="K4" s="176" t="s">
        <v>125</v>
      </c>
      <c r="L4" s="176" t="s">
        <v>126</v>
      </c>
      <c r="M4" s="176" t="s">
        <v>127</v>
      </c>
      <c r="N4" s="177" t="s">
        <v>128</v>
      </c>
      <c r="O4" s="160" t="s">
        <v>88</v>
      </c>
      <c r="P4" s="160" t="s">
        <v>227</v>
      </c>
    </row>
    <row r="5" spans="1:29" x14ac:dyDescent="0.45">
      <c r="A5" s="443" t="s">
        <v>350</v>
      </c>
      <c r="B5" s="503"/>
      <c r="C5" s="220">
        <v>54794</v>
      </c>
      <c r="D5" s="150">
        <v>59473</v>
      </c>
      <c r="E5" s="150">
        <v>55183</v>
      </c>
      <c r="F5" s="150">
        <v>56522</v>
      </c>
      <c r="G5" s="150">
        <v>56015</v>
      </c>
      <c r="H5" s="150">
        <v>52745</v>
      </c>
      <c r="I5" s="150">
        <v>53767</v>
      </c>
      <c r="J5" s="150">
        <v>65284</v>
      </c>
      <c r="K5" s="150">
        <v>52425</v>
      </c>
      <c r="L5" s="150">
        <v>51231</v>
      </c>
      <c r="M5" s="150">
        <v>50641</v>
      </c>
      <c r="N5" s="17">
        <v>54660</v>
      </c>
      <c r="O5" s="221">
        <f>SUM(C5:N5)</f>
        <v>662740</v>
      </c>
      <c r="P5" s="222">
        <f>O5/365</f>
        <v>1815.7260273972602</v>
      </c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14.4" customHeight="1" x14ac:dyDescent="0.45">
      <c r="A6" s="504" t="s">
        <v>351</v>
      </c>
      <c r="B6" s="92" t="s">
        <v>238</v>
      </c>
      <c r="C6" s="223">
        <v>631088</v>
      </c>
      <c r="D6" s="147">
        <v>666649</v>
      </c>
      <c r="E6" s="147">
        <v>598127</v>
      </c>
      <c r="F6" s="147">
        <v>780365</v>
      </c>
      <c r="G6" s="147">
        <v>815090</v>
      </c>
      <c r="H6" s="147">
        <v>608436</v>
      </c>
      <c r="I6" s="147">
        <v>705294</v>
      </c>
      <c r="J6" s="147">
        <v>779948</v>
      </c>
      <c r="K6" s="147">
        <v>808042</v>
      </c>
      <c r="L6" s="147">
        <v>797390</v>
      </c>
      <c r="M6" s="147">
        <v>817190</v>
      </c>
      <c r="N6" s="93">
        <v>1345235</v>
      </c>
      <c r="O6" s="224">
        <f>SUM(C6:N6)</f>
        <v>9352854</v>
      </c>
      <c r="P6" s="225">
        <f>O6/365</f>
        <v>25624.257534246575</v>
      </c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</row>
    <row r="7" spans="1:29" ht="14.4" customHeight="1" x14ac:dyDescent="0.45">
      <c r="A7" s="505"/>
      <c r="B7" s="92" t="s">
        <v>352</v>
      </c>
      <c r="C7" s="223">
        <v>159933</v>
      </c>
      <c r="D7" s="147">
        <v>254216</v>
      </c>
      <c r="E7" s="147">
        <v>172117</v>
      </c>
      <c r="F7" s="147">
        <v>323091</v>
      </c>
      <c r="G7" s="147">
        <v>338705</v>
      </c>
      <c r="H7" s="147">
        <v>167678</v>
      </c>
      <c r="I7" s="147">
        <v>178594</v>
      </c>
      <c r="J7" s="147">
        <v>256395</v>
      </c>
      <c r="K7" s="147">
        <v>169580</v>
      </c>
      <c r="L7" s="147">
        <v>247730</v>
      </c>
      <c r="M7" s="147">
        <v>428532</v>
      </c>
      <c r="N7" s="93">
        <v>737470</v>
      </c>
      <c r="O7" s="224">
        <f>SUM(C7:N7)</f>
        <v>3434041</v>
      </c>
      <c r="P7" s="225">
        <f t="shared" ref="P7:P8" si="0">O7/365</f>
        <v>9408.3315068493157</v>
      </c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</row>
    <row r="8" spans="1:29" x14ac:dyDescent="0.45">
      <c r="A8" s="505"/>
      <c r="B8" s="92" t="s">
        <v>353</v>
      </c>
      <c r="C8" s="223">
        <v>53322</v>
      </c>
      <c r="D8" s="147">
        <v>56019</v>
      </c>
      <c r="E8" s="147">
        <v>53694</v>
      </c>
      <c r="F8" s="147">
        <v>56624</v>
      </c>
      <c r="G8" s="147">
        <v>58083</v>
      </c>
      <c r="H8" s="147">
        <v>56534</v>
      </c>
      <c r="I8" s="147">
        <v>59045</v>
      </c>
      <c r="J8" s="147">
        <v>57020</v>
      </c>
      <c r="K8" s="147">
        <v>50019</v>
      </c>
      <c r="L8" s="147">
        <v>52552</v>
      </c>
      <c r="M8" s="147">
        <v>51733</v>
      </c>
      <c r="N8" s="93">
        <v>52520</v>
      </c>
      <c r="O8" s="224">
        <f>SUM(C8:N8)</f>
        <v>657165</v>
      </c>
      <c r="P8" s="225">
        <f t="shared" si="0"/>
        <v>1800.4520547945206</v>
      </c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</row>
    <row r="9" spans="1:29" ht="22.2" thickBot="1" x14ac:dyDescent="0.5">
      <c r="A9" s="506"/>
      <c r="B9" s="110" t="s">
        <v>354</v>
      </c>
      <c r="C9" s="226">
        <v>17711</v>
      </c>
      <c r="D9" s="227">
        <v>10516</v>
      </c>
      <c r="E9" s="227">
        <v>15131</v>
      </c>
      <c r="F9" s="227">
        <v>14039</v>
      </c>
      <c r="G9" s="227">
        <v>12200</v>
      </c>
      <c r="H9" s="227">
        <v>15638</v>
      </c>
      <c r="I9" s="227">
        <v>102669</v>
      </c>
      <c r="J9" s="227">
        <v>29899</v>
      </c>
      <c r="K9" s="227">
        <v>18165</v>
      </c>
      <c r="L9" s="227">
        <v>13460</v>
      </c>
      <c r="M9" s="227">
        <v>54714</v>
      </c>
      <c r="N9" s="129">
        <v>15497</v>
      </c>
      <c r="O9" s="228">
        <f>SUM(C9:N9)</f>
        <v>319639</v>
      </c>
      <c r="P9" s="229">
        <f>O9/365</f>
        <v>875.72328767123292</v>
      </c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</row>
    <row r="10" spans="1:29" x14ac:dyDescent="0.45">
      <c r="A10" s="500" t="s">
        <v>355</v>
      </c>
      <c r="B10" s="500"/>
      <c r="C10" s="500"/>
      <c r="D10" s="500"/>
      <c r="E10" s="500"/>
      <c r="F10" s="500"/>
      <c r="G10" s="500"/>
      <c r="H10" s="500"/>
      <c r="I10" s="500"/>
      <c r="J10" s="500"/>
      <c r="K10" s="500"/>
      <c r="L10" s="500"/>
      <c r="M10" s="500"/>
      <c r="N10" s="500"/>
      <c r="O10" s="500"/>
      <c r="P10" s="500"/>
    </row>
    <row r="12" spans="1:29" x14ac:dyDescent="0.45">
      <c r="A12" s="172"/>
    </row>
    <row r="13" spans="1:29" ht="14.4" customHeight="1" x14ac:dyDescent="0.45"/>
    <row r="14" spans="1:29" ht="18" customHeight="1" x14ac:dyDescent="0.45"/>
  </sheetData>
  <mergeCells count="6">
    <mergeCell ref="A10:P10"/>
    <mergeCell ref="A1:H1"/>
    <mergeCell ref="A3:P3"/>
    <mergeCell ref="A4:B4"/>
    <mergeCell ref="A5:B5"/>
    <mergeCell ref="A6:A9"/>
  </mergeCells>
  <phoneticPr fontId="1"/>
  <pageMargins left="0.7" right="0.7" top="0.75" bottom="0.75" header="0.3" footer="0.3"/>
  <pageSetup paperSize="9" scale="76" fitToHeight="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  <pageSetUpPr fitToPage="1"/>
  </sheetPr>
  <dimension ref="A1:AA6"/>
  <sheetViews>
    <sheetView view="pageBreakPreview" zoomScale="115" zoomScaleNormal="100" zoomScaleSheetLayoutView="115" workbookViewId="0">
      <selection activeCell="E19" sqref="E19"/>
    </sheetView>
  </sheetViews>
  <sheetFormatPr defaultColWidth="9" defaultRowHeight="14.4" x14ac:dyDescent="0.45"/>
  <cols>
    <col min="1" max="7" width="8.09765625" style="122" bestFit="1" customWidth="1"/>
    <col min="8" max="9" width="7.5" style="122" bestFit="1" customWidth="1"/>
    <col min="10" max="10" width="8.09765625" style="122" bestFit="1" customWidth="1"/>
    <col min="11" max="11" width="7.5" style="122" bestFit="1" customWidth="1"/>
    <col min="12" max="12" width="8.09765625" style="122" bestFit="1" customWidth="1"/>
    <col min="13" max="13" width="9.59765625" style="122" bestFit="1" customWidth="1"/>
    <col min="14" max="14" width="9.3984375" style="122" bestFit="1" customWidth="1"/>
    <col min="15" max="16384" width="9" style="122"/>
  </cols>
  <sheetData>
    <row r="1" spans="1:27" ht="18" x14ac:dyDescent="0.45">
      <c r="A1" s="474" t="s">
        <v>356</v>
      </c>
      <c r="B1" s="474"/>
      <c r="C1" s="474"/>
      <c r="D1" s="474"/>
      <c r="E1" s="474"/>
      <c r="F1" s="474"/>
      <c r="G1" s="474"/>
      <c r="H1" s="474"/>
    </row>
    <row r="3" spans="1:27" ht="19.5" customHeight="1" thickBot="1" x14ac:dyDescent="0.5">
      <c r="A3" s="493" t="s">
        <v>377</v>
      </c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</row>
    <row r="4" spans="1:27" ht="15" thickBot="1" x14ac:dyDescent="0.5">
      <c r="A4" s="162" t="s">
        <v>117</v>
      </c>
      <c r="B4" s="176" t="s">
        <v>118</v>
      </c>
      <c r="C4" s="176" t="s">
        <v>119</v>
      </c>
      <c r="D4" s="176" t="s">
        <v>120</v>
      </c>
      <c r="E4" s="176" t="s">
        <v>121</v>
      </c>
      <c r="F4" s="176" t="s">
        <v>122</v>
      </c>
      <c r="G4" s="176" t="s">
        <v>123</v>
      </c>
      <c r="H4" s="176" t="s">
        <v>124</v>
      </c>
      <c r="I4" s="176" t="s">
        <v>125</v>
      </c>
      <c r="J4" s="176" t="s">
        <v>126</v>
      </c>
      <c r="K4" s="176" t="s">
        <v>127</v>
      </c>
      <c r="L4" s="177" t="s">
        <v>128</v>
      </c>
      <c r="M4" s="160" t="s">
        <v>88</v>
      </c>
      <c r="N4" s="160" t="s">
        <v>227</v>
      </c>
      <c r="O4" s="111"/>
    </row>
    <row r="5" spans="1:27" ht="15" thickBot="1" x14ac:dyDescent="0.5">
      <c r="A5" s="205">
        <v>50231</v>
      </c>
      <c r="B5" s="206">
        <v>51581</v>
      </c>
      <c r="C5" s="206">
        <v>48533</v>
      </c>
      <c r="D5" s="206">
        <v>49659</v>
      </c>
      <c r="E5" s="206">
        <v>49755</v>
      </c>
      <c r="F5" s="206">
        <v>48014</v>
      </c>
      <c r="G5" s="206">
        <v>50367</v>
      </c>
      <c r="H5" s="206">
        <v>48144</v>
      </c>
      <c r="I5" s="206">
        <v>49121</v>
      </c>
      <c r="J5" s="206">
        <v>49098</v>
      </c>
      <c r="K5" s="206">
        <v>46958</v>
      </c>
      <c r="L5" s="217">
        <v>50866</v>
      </c>
      <c r="M5" s="218">
        <f>SUM(A5:L5)</f>
        <v>592327</v>
      </c>
      <c r="N5" s="219">
        <f>M5/365</f>
        <v>1622.813698630137</v>
      </c>
      <c r="O5" s="112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ht="18.600000000000001" customHeight="1" x14ac:dyDescent="0.45">
      <c r="A6" s="125" t="s">
        <v>357</v>
      </c>
    </row>
  </sheetData>
  <mergeCells count="2">
    <mergeCell ref="A1:H1"/>
    <mergeCell ref="A3:P3"/>
  </mergeCells>
  <phoneticPr fontId="1"/>
  <pageMargins left="0.7" right="0.7" top="0.75" bottom="0.75" header="0.3" footer="0.3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F46"/>
  <sheetViews>
    <sheetView view="pageBreakPreview" zoomScale="115" zoomScaleNormal="100" zoomScaleSheetLayoutView="115" workbookViewId="0">
      <selection activeCell="A23" sqref="A23:F23"/>
    </sheetView>
  </sheetViews>
  <sheetFormatPr defaultColWidth="13.19921875" defaultRowHeight="14.4" x14ac:dyDescent="0.45"/>
  <cols>
    <col min="1" max="16384" width="13.19921875" style="122"/>
  </cols>
  <sheetData>
    <row r="1" spans="1:6" ht="18.600000000000001" thickBot="1" x14ac:dyDescent="0.5">
      <c r="A1" s="405" t="s">
        <v>60</v>
      </c>
      <c r="B1" s="405"/>
      <c r="C1" s="405"/>
      <c r="D1" s="405"/>
      <c r="E1" s="405"/>
      <c r="F1" s="405"/>
    </row>
    <row r="2" spans="1:6" ht="29.25" customHeight="1" thickBot="1" x14ac:dyDescent="0.5">
      <c r="A2" s="418" t="s">
        <v>61</v>
      </c>
      <c r="B2" s="419"/>
      <c r="C2" s="162" t="s">
        <v>62</v>
      </c>
      <c r="D2" s="176" t="s">
        <v>63</v>
      </c>
      <c r="E2" s="177" t="s">
        <v>64</v>
      </c>
      <c r="F2" s="180" t="s">
        <v>65</v>
      </c>
    </row>
    <row r="3" spans="1:6" x14ac:dyDescent="0.45">
      <c r="A3" s="420" t="s">
        <v>66</v>
      </c>
      <c r="B3" s="132" t="s">
        <v>67</v>
      </c>
      <c r="C3" s="190">
        <v>110783</v>
      </c>
      <c r="D3" s="385">
        <v>13519</v>
      </c>
      <c r="E3" s="196">
        <f>SUM(C3:D3)</f>
        <v>124302</v>
      </c>
      <c r="F3" s="386">
        <f>E3/E13</f>
        <v>6.6251857473920747E-2</v>
      </c>
    </row>
    <row r="4" spans="1:6" x14ac:dyDescent="0.45">
      <c r="A4" s="421"/>
      <c r="B4" s="133" t="s">
        <v>68</v>
      </c>
      <c r="C4" s="192">
        <v>78895</v>
      </c>
      <c r="D4" s="239">
        <v>8072</v>
      </c>
      <c r="E4" s="387">
        <f>SUM(C4:D4)</f>
        <v>86967</v>
      </c>
      <c r="F4" s="388">
        <f>E4/E13</f>
        <v>4.6352635427704021E-2</v>
      </c>
    </row>
    <row r="5" spans="1:6" x14ac:dyDescent="0.45">
      <c r="A5" s="421"/>
      <c r="B5" s="133" t="s">
        <v>69</v>
      </c>
      <c r="C5" s="192">
        <v>158999</v>
      </c>
      <c r="D5" s="239">
        <v>14731</v>
      </c>
      <c r="E5" s="387">
        <f t="shared" ref="E5:E11" si="0">SUM(C5:D5)</f>
        <v>173730</v>
      </c>
      <c r="F5" s="388">
        <f>E5/E13</f>
        <v>9.2596540674681427E-2</v>
      </c>
    </row>
    <row r="6" spans="1:6" x14ac:dyDescent="0.45">
      <c r="A6" s="421"/>
      <c r="B6" s="133" t="s">
        <v>70</v>
      </c>
      <c r="C6" s="192">
        <v>511840</v>
      </c>
      <c r="D6" s="239">
        <v>51456</v>
      </c>
      <c r="E6" s="387">
        <f t="shared" si="0"/>
        <v>563296</v>
      </c>
      <c r="F6" s="388">
        <f>E6/E13</f>
        <v>0.30023174452245066</v>
      </c>
    </row>
    <row r="7" spans="1:6" x14ac:dyDescent="0.45">
      <c r="A7" s="421"/>
      <c r="B7" s="133" t="s">
        <v>71</v>
      </c>
      <c r="C7" s="192">
        <v>128897</v>
      </c>
      <c r="D7" s="239">
        <v>25897</v>
      </c>
      <c r="E7" s="387">
        <f t="shared" si="0"/>
        <v>154794</v>
      </c>
      <c r="F7" s="388">
        <f>E7/E13</f>
        <v>8.2503821546057884E-2</v>
      </c>
    </row>
    <row r="8" spans="1:6" x14ac:dyDescent="0.45">
      <c r="A8" s="421"/>
      <c r="B8" s="133" t="s">
        <v>72</v>
      </c>
      <c r="C8" s="192">
        <v>169068</v>
      </c>
      <c r="D8" s="239">
        <v>19396</v>
      </c>
      <c r="E8" s="387">
        <f>SUM(C8:D8)</f>
        <v>188464</v>
      </c>
      <c r="F8" s="388">
        <f>E8/E13</f>
        <v>0.10044963127676948</v>
      </c>
    </row>
    <row r="9" spans="1:6" x14ac:dyDescent="0.45">
      <c r="A9" s="421"/>
      <c r="B9" s="133" t="s">
        <v>73</v>
      </c>
      <c r="C9" s="192">
        <v>95644</v>
      </c>
      <c r="D9" s="239">
        <v>7358</v>
      </c>
      <c r="E9" s="387">
        <f t="shared" si="0"/>
        <v>103002</v>
      </c>
      <c r="F9" s="388">
        <f>E9/E13</f>
        <v>5.4899147427465246E-2</v>
      </c>
    </row>
    <row r="10" spans="1:6" x14ac:dyDescent="0.45">
      <c r="A10" s="421"/>
      <c r="B10" s="133" t="s">
        <v>74</v>
      </c>
      <c r="C10" s="192">
        <v>140337</v>
      </c>
      <c r="D10" s="239">
        <v>7557</v>
      </c>
      <c r="E10" s="387">
        <f t="shared" si="0"/>
        <v>147894</v>
      </c>
      <c r="F10" s="388">
        <f>E10/E13</f>
        <v>7.8826183080304701E-2</v>
      </c>
    </row>
    <row r="11" spans="1:6" x14ac:dyDescent="0.45">
      <c r="A11" s="421"/>
      <c r="B11" s="133" t="s">
        <v>75</v>
      </c>
      <c r="C11" s="192">
        <v>29185</v>
      </c>
      <c r="D11" s="239">
        <v>4701</v>
      </c>
      <c r="E11" s="387">
        <f t="shared" si="0"/>
        <v>33886</v>
      </c>
      <c r="F11" s="388">
        <f>E11/E13</f>
        <v>1.8060935804422119E-2</v>
      </c>
    </row>
    <row r="12" spans="1:6" x14ac:dyDescent="0.45">
      <c r="A12" s="421"/>
      <c r="B12" s="133" t="s">
        <v>76</v>
      </c>
      <c r="C12" s="192">
        <v>276410</v>
      </c>
      <c r="D12" s="239">
        <v>23459</v>
      </c>
      <c r="E12" s="387">
        <f>SUM(C12:D12)</f>
        <v>299869</v>
      </c>
      <c r="F12" s="388">
        <f>E12/E13</f>
        <v>0.15982750276622371</v>
      </c>
    </row>
    <row r="13" spans="1:6" x14ac:dyDescent="0.45">
      <c r="A13" s="421"/>
      <c r="B13" s="133" t="s">
        <v>77</v>
      </c>
      <c r="C13" s="192">
        <f>SUM(C3:C12)</f>
        <v>1700058</v>
      </c>
      <c r="D13" s="239">
        <f>SUM(D3:D12)</f>
        <v>176146</v>
      </c>
      <c r="E13" s="387">
        <f>SUM(C13:D13)</f>
        <v>1876204</v>
      </c>
      <c r="F13" s="388">
        <v>1</v>
      </c>
    </row>
    <row r="14" spans="1:6" ht="15" thickBot="1" x14ac:dyDescent="0.5">
      <c r="A14" s="421"/>
      <c r="B14" s="134" t="s">
        <v>78</v>
      </c>
      <c r="C14" s="198">
        <f>C15-C13</f>
        <v>70096</v>
      </c>
      <c r="D14" s="389">
        <f>D15-D13</f>
        <v>36879</v>
      </c>
      <c r="E14" s="390">
        <f>C14+D14</f>
        <v>106975</v>
      </c>
      <c r="F14" s="391"/>
    </row>
    <row r="15" spans="1:6" ht="15" thickBot="1" x14ac:dyDescent="0.5">
      <c r="A15" s="422"/>
      <c r="B15" s="135" t="s">
        <v>79</v>
      </c>
      <c r="C15" s="194">
        <v>1770154</v>
      </c>
      <c r="D15" s="392">
        <v>213025</v>
      </c>
      <c r="E15" s="201">
        <v>1983179</v>
      </c>
      <c r="F15" s="393"/>
    </row>
    <row r="16" spans="1:6" x14ac:dyDescent="0.45">
      <c r="A16" s="420" t="s">
        <v>80</v>
      </c>
      <c r="B16" s="4" t="s">
        <v>81</v>
      </c>
      <c r="C16" s="190">
        <f>C19-C18-C17</f>
        <v>112483</v>
      </c>
      <c r="D16" s="385">
        <v>5294</v>
      </c>
      <c r="E16" s="196">
        <f>SUM(C16:D16)</f>
        <v>117777</v>
      </c>
      <c r="F16" s="386">
        <f>E16/E19</f>
        <v>0.5890852889982594</v>
      </c>
    </row>
    <row r="17" spans="1:6" x14ac:dyDescent="0.45">
      <c r="A17" s="421"/>
      <c r="B17" s="5" t="s">
        <v>82</v>
      </c>
      <c r="C17" s="192">
        <v>65583</v>
      </c>
      <c r="D17" s="239">
        <v>14910</v>
      </c>
      <c r="E17" s="387">
        <f>SUM(C17:D17)</f>
        <v>80493</v>
      </c>
      <c r="F17" s="388">
        <f>E17/E19</f>
        <v>0.40260188464077784</v>
      </c>
    </row>
    <row r="18" spans="1:6" ht="15" thickBot="1" x14ac:dyDescent="0.5">
      <c r="A18" s="421"/>
      <c r="B18" s="136" t="s">
        <v>83</v>
      </c>
      <c r="C18" s="198">
        <v>1662</v>
      </c>
      <c r="D18" s="394">
        <v>0</v>
      </c>
      <c r="E18" s="390">
        <f>SUM(C18:D18)</f>
        <v>1662</v>
      </c>
      <c r="F18" s="388">
        <f>E18/E19</f>
        <v>8.3128263609627273E-3</v>
      </c>
    </row>
    <row r="19" spans="1:6" ht="15" thickBot="1" x14ac:dyDescent="0.5">
      <c r="A19" s="422"/>
      <c r="B19" s="135" t="s">
        <v>84</v>
      </c>
      <c r="C19" s="194">
        <v>179728</v>
      </c>
      <c r="D19" s="392">
        <v>20204</v>
      </c>
      <c r="E19" s="201">
        <v>199932</v>
      </c>
      <c r="F19" s="393">
        <v>1</v>
      </c>
    </row>
    <row r="20" spans="1:6" ht="15" thickBot="1" x14ac:dyDescent="0.5">
      <c r="A20" s="412" t="s">
        <v>85</v>
      </c>
      <c r="B20" s="413"/>
      <c r="C20" s="194">
        <f>C19+C15</f>
        <v>1949882</v>
      </c>
      <c r="D20" s="392">
        <f>D19+D15</f>
        <v>233229</v>
      </c>
      <c r="E20" s="201">
        <f>SUM(C20:D20)</f>
        <v>2183111</v>
      </c>
      <c r="F20" s="395"/>
    </row>
    <row r="21" spans="1:6" ht="15" thickBot="1" x14ac:dyDescent="0.5">
      <c r="A21" s="412" t="s">
        <v>86</v>
      </c>
      <c r="B21" s="413"/>
      <c r="C21" s="423" t="s">
        <v>87</v>
      </c>
      <c r="D21" s="424"/>
      <c r="E21" s="425"/>
      <c r="F21" s="393"/>
    </row>
    <row r="22" spans="1:6" ht="15" thickBot="1" x14ac:dyDescent="0.5">
      <c r="A22" s="412" t="s">
        <v>88</v>
      </c>
      <c r="B22" s="413"/>
      <c r="C22" s="414">
        <f>E20+700</f>
        <v>2183811</v>
      </c>
      <c r="D22" s="415"/>
      <c r="E22" s="416"/>
      <c r="F22" s="393"/>
    </row>
    <row r="23" spans="1:6" x14ac:dyDescent="0.45">
      <c r="A23" s="417"/>
      <c r="B23" s="417"/>
      <c r="C23" s="417"/>
      <c r="D23" s="417"/>
      <c r="E23" s="417"/>
      <c r="F23" s="417"/>
    </row>
    <row r="25" spans="1:6" ht="14.25" customHeight="1" x14ac:dyDescent="0.45"/>
    <row r="29" spans="1:6" ht="14.25" customHeight="1" x14ac:dyDescent="0.45"/>
    <row r="30" spans="1:6" ht="14.25" customHeight="1" x14ac:dyDescent="0.45"/>
    <row r="31" spans="1:6" ht="14.25" customHeight="1" x14ac:dyDescent="0.45"/>
    <row r="32" spans="1:6" ht="14.25" customHeight="1" x14ac:dyDescent="0.45"/>
    <row r="33" ht="14.25" customHeight="1" x14ac:dyDescent="0.45"/>
    <row r="40" ht="14.25" customHeight="1" x14ac:dyDescent="0.45"/>
    <row r="43" ht="14.25" customHeight="1" x14ac:dyDescent="0.45"/>
    <row r="46" ht="13.5" customHeight="1" x14ac:dyDescent="0.45"/>
  </sheetData>
  <mergeCells count="10">
    <mergeCell ref="A22:B22"/>
    <mergeCell ref="C22:E22"/>
    <mergeCell ref="A23:F23"/>
    <mergeCell ref="A1:F1"/>
    <mergeCell ref="A2:B2"/>
    <mergeCell ref="A3:A15"/>
    <mergeCell ref="A16:A19"/>
    <mergeCell ref="A20:B20"/>
    <mergeCell ref="A21:B21"/>
    <mergeCell ref="C21:E21"/>
  </mergeCells>
  <phoneticPr fontId="1"/>
  <pageMargins left="0.7" right="0.7" top="0.75" bottom="0.75" header="0.3" footer="0.3"/>
  <pageSetup paperSize="9" scale="75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O6"/>
  <sheetViews>
    <sheetView view="pageBreakPreview" zoomScale="115" zoomScaleNormal="98" zoomScaleSheetLayoutView="115" workbookViewId="0">
      <selection activeCell="O19" sqref="O19"/>
    </sheetView>
  </sheetViews>
  <sheetFormatPr defaultColWidth="9" defaultRowHeight="14.4" x14ac:dyDescent="0.45"/>
  <cols>
    <col min="1" max="1" width="11" style="122" bestFit="1" customWidth="1"/>
    <col min="2" max="13" width="5.19921875" style="122" customWidth="1"/>
    <col min="14" max="14" width="6.5" style="122" bestFit="1" customWidth="1"/>
    <col min="15" max="15" width="9.5" style="122" customWidth="1"/>
    <col min="16" max="16384" width="9" style="122"/>
  </cols>
  <sheetData>
    <row r="1" spans="1:15" ht="18" x14ac:dyDescent="0.45">
      <c r="A1" s="433" t="s">
        <v>358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5" thickBot="1" x14ac:dyDescent="0.5">
      <c r="A2" s="50"/>
    </row>
    <row r="3" spans="1:15" ht="24" customHeight="1" thickBot="1" x14ac:dyDescent="0.5">
      <c r="A3" s="3"/>
      <c r="B3" s="8" t="s">
        <v>117</v>
      </c>
      <c r="C3" s="9" t="s">
        <v>118</v>
      </c>
      <c r="D3" s="9" t="s">
        <v>119</v>
      </c>
      <c r="E3" s="9" t="s">
        <v>120</v>
      </c>
      <c r="F3" s="9" t="s">
        <v>121</v>
      </c>
      <c r="G3" s="9" t="s">
        <v>122</v>
      </c>
      <c r="H3" s="9" t="s">
        <v>123</v>
      </c>
      <c r="I3" s="9" t="s">
        <v>124</v>
      </c>
      <c r="J3" s="9" t="s">
        <v>125</v>
      </c>
      <c r="K3" s="9" t="s">
        <v>126</v>
      </c>
      <c r="L3" s="9" t="s">
        <v>127</v>
      </c>
      <c r="M3" s="9" t="s">
        <v>128</v>
      </c>
      <c r="N3" s="10" t="s">
        <v>88</v>
      </c>
      <c r="O3" s="159" t="s">
        <v>227</v>
      </c>
    </row>
    <row r="4" spans="1:15" ht="18" customHeight="1" thickBot="1" x14ac:dyDescent="0.5">
      <c r="A4" s="51" t="s">
        <v>359</v>
      </c>
      <c r="B4" s="517">
        <v>334</v>
      </c>
      <c r="C4" s="518">
        <v>341</v>
      </c>
      <c r="D4" s="518">
        <v>256</v>
      </c>
      <c r="E4" s="518">
        <v>314</v>
      </c>
      <c r="F4" s="518">
        <v>359</v>
      </c>
      <c r="G4" s="518">
        <v>300</v>
      </c>
      <c r="H4" s="518">
        <v>269</v>
      </c>
      <c r="I4" s="518">
        <v>371</v>
      </c>
      <c r="J4" s="518">
        <v>243</v>
      </c>
      <c r="K4" s="518">
        <v>278</v>
      </c>
      <c r="L4" s="518">
        <v>279</v>
      </c>
      <c r="M4" s="518">
        <v>274</v>
      </c>
      <c r="N4" s="519">
        <f>SUM(B4:M4)</f>
        <v>3618</v>
      </c>
      <c r="O4" s="507">
        <f>SUM(N4:N5)/297</f>
        <v>12.851851851851851</v>
      </c>
    </row>
    <row r="5" spans="1:15" ht="18" customHeight="1" thickBot="1" x14ac:dyDescent="0.5">
      <c r="A5" s="52" t="s">
        <v>360</v>
      </c>
      <c r="B5" s="520">
        <v>24</v>
      </c>
      <c r="C5" s="521">
        <v>10</v>
      </c>
      <c r="D5" s="521">
        <v>11</v>
      </c>
      <c r="E5" s="521">
        <v>15</v>
      </c>
      <c r="F5" s="521">
        <v>13</v>
      </c>
      <c r="G5" s="521">
        <v>24</v>
      </c>
      <c r="H5" s="521">
        <v>10</v>
      </c>
      <c r="I5" s="521">
        <v>25</v>
      </c>
      <c r="J5" s="521">
        <v>19</v>
      </c>
      <c r="K5" s="521">
        <v>14</v>
      </c>
      <c r="L5" s="521">
        <v>17</v>
      </c>
      <c r="M5" s="521">
        <v>17</v>
      </c>
      <c r="N5" s="519">
        <f>SUM(B5:M5)</f>
        <v>199</v>
      </c>
      <c r="O5" s="508"/>
    </row>
    <row r="6" spans="1:15" x14ac:dyDescent="0.45">
      <c r="A6" s="171" t="s">
        <v>361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</sheetData>
  <mergeCells count="2">
    <mergeCell ref="A1:O1"/>
    <mergeCell ref="O4:O5"/>
  </mergeCells>
  <phoneticPr fontId="1"/>
  <pageMargins left="0.7" right="0.7" top="0.75" bottom="0.75" header="0.3" footer="0.3"/>
  <pageSetup paperSize="9" scale="8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FF0000"/>
    <pageSetUpPr fitToPage="1"/>
  </sheetPr>
  <dimension ref="A1:N7"/>
  <sheetViews>
    <sheetView view="pageBreakPreview" zoomScale="145" zoomScaleNormal="106" zoomScaleSheetLayoutView="145" workbookViewId="0">
      <selection activeCell="J16" sqref="J16"/>
    </sheetView>
  </sheetViews>
  <sheetFormatPr defaultColWidth="7.19921875" defaultRowHeight="14.4" x14ac:dyDescent="0.45"/>
  <cols>
    <col min="1" max="12" width="7.3984375" style="122" bestFit="1" customWidth="1"/>
    <col min="13" max="13" width="8" style="122" bestFit="1" customWidth="1"/>
    <col min="14" max="14" width="7.3984375" style="122" bestFit="1" customWidth="1"/>
    <col min="15" max="16384" width="7.19921875" style="122"/>
  </cols>
  <sheetData>
    <row r="1" spans="1:14" ht="18" x14ac:dyDescent="0.45">
      <c r="A1" s="165" t="s">
        <v>362</v>
      </c>
      <c r="B1" s="165"/>
      <c r="C1" s="165"/>
      <c r="D1" s="165"/>
      <c r="E1" s="165"/>
      <c r="G1" s="125"/>
    </row>
    <row r="3" spans="1:14" ht="15" thickBot="1" x14ac:dyDescent="0.5">
      <c r="A3" s="125" t="s">
        <v>363</v>
      </c>
    </row>
    <row r="4" spans="1:14" ht="15" thickBot="1" x14ac:dyDescent="0.5">
      <c r="A4" s="113" t="s">
        <v>117</v>
      </c>
      <c r="B4" s="114" t="s">
        <v>118</v>
      </c>
      <c r="C4" s="114" t="s">
        <v>119</v>
      </c>
      <c r="D4" s="114" t="s">
        <v>120</v>
      </c>
      <c r="E4" s="114" t="s">
        <v>121</v>
      </c>
      <c r="F4" s="114" t="s">
        <v>122</v>
      </c>
      <c r="G4" s="114" t="s">
        <v>123</v>
      </c>
      <c r="H4" s="114" t="s">
        <v>124</v>
      </c>
      <c r="I4" s="114" t="s">
        <v>125</v>
      </c>
      <c r="J4" s="114" t="s">
        <v>126</v>
      </c>
      <c r="K4" s="114" t="s">
        <v>127</v>
      </c>
      <c r="L4" s="522" t="s">
        <v>128</v>
      </c>
      <c r="M4" s="115" t="s">
        <v>364</v>
      </c>
      <c r="N4" s="116" t="s">
        <v>278</v>
      </c>
    </row>
    <row r="5" spans="1:14" ht="15" thickBot="1" x14ac:dyDescent="0.5">
      <c r="A5" s="523">
        <v>21232</v>
      </c>
      <c r="B5" s="524">
        <v>22284</v>
      </c>
      <c r="C5" s="524">
        <v>21872</v>
      </c>
      <c r="D5" s="524">
        <v>27409</v>
      </c>
      <c r="E5" s="524">
        <v>27028</v>
      </c>
      <c r="F5" s="524">
        <v>22757</v>
      </c>
      <c r="G5" s="524">
        <v>22809</v>
      </c>
      <c r="H5" s="524">
        <v>21968</v>
      </c>
      <c r="I5" s="524">
        <v>20441</v>
      </c>
      <c r="J5" s="524">
        <v>22513</v>
      </c>
      <c r="K5" s="524">
        <v>23769</v>
      </c>
      <c r="L5" s="519">
        <v>22322</v>
      </c>
      <c r="M5" s="215">
        <f>SUM(A5:L5)</f>
        <v>276404</v>
      </c>
      <c r="N5" s="216">
        <v>931</v>
      </c>
    </row>
    <row r="7" spans="1:14" x14ac:dyDescent="0.45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</row>
  </sheetData>
  <phoneticPr fontId="1"/>
  <pageMargins left="0.7" right="0.7" top="0.75" bottom="0.75" header="0.3" footer="0.3"/>
  <pageSetup paperSize="9" scale="77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09263-5B61-447D-A83D-DFF46B4B08DD}">
  <sheetPr>
    <tabColor rgb="FFFF0000"/>
    <pageSetUpPr fitToPage="1"/>
  </sheetPr>
  <dimension ref="A1:O26"/>
  <sheetViews>
    <sheetView view="pageBreakPreview" zoomScale="130" zoomScaleNormal="106" zoomScaleSheetLayoutView="130" workbookViewId="0">
      <selection activeCell="J19" sqref="J19"/>
    </sheetView>
  </sheetViews>
  <sheetFormatPr defaultColWidth="24.5" defaultRowHeight="14.4" x14ac:dyDescent="0.45"/>
  <cols>
    <col min="1" max="1" width="7.5" style="122" bestFit="1" customWidth="1"/>
    <col min="2" max="2" width="16.09765625" style="122" bestFit="1" customWidth="1"/>
    <col min="3" max="12" width="6.09765625" style="122" bestFit="1" customWidth="1"/>
    <col min="13" max="13" width="6.8984375" style="122" bestFit="1" customWidth="1"/>
    <col min="14" max="14" width="6.09765625" style="122" bestFit="1" customWidth="1"/>
    <col min="15" max="15" width="7.09765625" style="122" bestFit="1" customWidth="1"/>
    <col min="16" max="16384" width="24.5" style="122"/>
  </cols>
  <sheetData>
    <row r="1" spans="1:15" ht="18" x14ac:dyDescent="0.45">
      <c r="A1" s="433" t="s">
        <v>365</v>
      </c>
      <c r="B1" s="433"/>
      <c r="C1" s="433"/>
      <c r="D1" s="433"/>
      <c r="E1" s="433"/>
    </row>
    <row r="2" spans="1:15" ht="15" thickBot="1" x14ac:dyDescent="0.5">
      <c r="A2" s="91"/>
    </row>
    <row r="3" spans="1:15" ht="15" thickBot="1" x14ac:dyDescent="0.5">
      <c r="A3" s="536"/>
      <c r="B3" s="537"/>
      <c r="C3" s="9" t="s">
        <v>117</v>
      </c>
      <c r="D3" s="9" t="s">
        <v>118</v>
      </c>
      <c r="E3" s="9" t="s">
        <v>119</v>
      </c>
      <c r="F3" s="9" t="s">
        <v>120</v>
      </c>
      <c r="G3" s="9" t="s">
        <v>121</v>
      </c>
      <c r="H3" s="9" t="s">
        <v>122</v>
      </c>
      <c r="I3" s="9" t="s">
        <v>123</v>
      </c>
      <c r="J3" s="9" t="s">
        <v>124</v>
      </c>
      <c r="K3" s="9" t="s">
        <v>125</v>
      </c>
      <c r="L3" s="9" t="s">
        <v>126</v>
      </c>
      <c r="M3" s="9" t="s">
        <v>127</v>
      </c>
      <c r="N3" s="66" t="s">
        <v>128</v>
      </c>
      <c r="O3" s="3" t="s">
        <v>88</v>
      </c>
    </row>
    <row r="4" spans="1:15" x14ac:dyDescent="0.45">
      <c r="A4" s="428" t="s">
        <v>366</v>
      </c>
      <c r="B4" s="534" t="s">
        <v>367</v>
      </c>
      <c r="C4" s="535">
        <v>0</v>
      </c>
      <c r="D4" s="535">
        <v>0</v>
      </c>
      <c r="E4" s="535">
        <v>0</v>
      </c>
      <c r="F4" s="535">
        <v>0</v>
      </c>
      <c r="G4" s="535">
        <v>2</v>
      </c>
      <c r="H4" s="535">
        <v>1</v>
      </c>
      <c r="I4" s="535">
        <v>0</v>
      </c>
      <c r="J4" s="535">
        <v>0</v>
      </c>
      <c r="K4" s="535">
        <v>1</v>
      </c>
      <c r="L4" s="535">
        <v>0</v>
      </c>
      <c r="M4" s="535">
        <v>1</v>
      </c>
      <c r="N4" s="538">
        <v>1</v>
      </c>
      <c r="O4" s="542">
        <f>SUM(C4:N4)</f>
        <v>6</v>
      </c>
    </row>
    <row r="5" spans="1:15" x14ac:dyDescent="0.45">
      <c r="A5" s="527"/>
      <c r="B5" s="525" t="s">
        <v>368</v>
      </c>
      <c r="C5" s="526">
        <v>7</v>
      </c>
      <c r="D5" s="526">
        <v>4</v>
      </c>
      <c r="E5" s="526">
        <v>6</v>
      </c>
      <c r="F5" s="526">
        <v>9</v>
      </c>
      <c r="G5" s="526">
        <v>10</v>
      </c>
      <c r="H5" s="526">
        <v>6</v>
      </c>
      <c r="I5" s="526">
        <v>13</v>
      </c>
      <c r="J5" s="526">
        <v>13</v>
      </c>
      <c r="K5" s="526">
        <v>10</v>
      </c>
      <c r="L5" s="526">
        <v>5</v>
      </c>
      <c r="M5" s="526">
        <v>16</v>
      </c>
      <c r="N5" s="539">
        <v>6</v>
      </c>
      <c r="O5" s="543">
        <f>SUM(C5:N5)</f>
        <v>105</v>
      </c>
    </row>
    <row r="6" spans="1:15" x14ac:dyDescent="0.45">
      <c r="A6" s="527"/>
      <c r="B6" s="525" t="s">
        <v>47</v>
      </c>
      <c r="C6" s="526">
        <v>1</v>
      </c>
      <c r="D6" s="526">
        <v>0</v>
      </c>
      <c r="E6" s="526">
        <v>2</v>
      </c>
      <c r="F6" s="526">
        <v>0</v>
      </c>
      <c r="G6" s="526">
        <v>2</v>
      </c>
      <c r="H6" s="526">
        <v>0</v>
      </c>
      <c r="I6" s="526">
        <v>1</v>
      </c>
      <c r="J6" s="526">
        <v>4</v>
      </c>
      <c r="K6" s="526">
        <v>0</v>
      </c>
      <c r="L6" s="526">
        <v>0</v>
      </c>
      <c r="M6" s="526">
        <v>5</v>
      </c>
      <c r="N6" s="539">
        <v>2</v>
      </c>
      <c r="O6" s="543">
        <f>SUM(C6:N6)</f>
        <v>17</v>
      </c>
    </row>
    <row r="7" spans="1:15" x14ac:dyDescent="0.45">
      <c r="A7" s="527"/>
      <c r="B7" s="525" t="s">
        <v>369</v>
      </c>
      <c r="C7" s="526">
        <f t="shared" ref="C7:N7" si="0">SUM(C4:C6)</f>
        <v>8</v>
      </c>
      <c r="D7" s="526">
        <f t="shared" si="0"/>
        <v>4</v>
      </c>
      <c r="E7" s="526">
        <f t="shared" si="0"/>
        <v>8</v>
      </c>
      <c r="F7" s="526">
        <f t="shared" si="0"/>
        <v>9</v>
      </c>
      <c r="G7" s="526">
        <f t="shared" si="0"/>
        <v>14</v>
      </c>
      <c r="H7" s="526">
        <f t="shared" si="0"/>
        <v>7</v>
      </c>
      <c r="I7" s="526">
        <f t="shared" si="0"/>
        <v>14</v>
      </c>
      <c r="J7" s="526">
        <f t="shared" si="0"/>
        <v>17</v>
      </c>
      <c r="K7" s="526">
        <f t="shared" si="0"/>
        <v>11</v>
      </c>
      <c r="L7" s="526">
        <f t="shared" si="0"/>
        <v>5</v>
      </c>
      <c r="M7" s="526">
        <f t="shared" si="0"/>
        <v>22</v>
      </c>
      <c r="N7" s="539">
        <f t="shared" si="0"/>
        <v>9</v>
      </c>
      <c r="O7" s="543">
        <f>SUM(C7:N7)</f>
        <v>128</v>
      </c>
    </row>
    <row r="8" spans="1:15" ht="15" thickBot="1" x14ac:dyDescent="0.5">
      <c r="A8" s="528"/>
      <c r="B8" s="532" t="s">
        <v>370</v>
      </c>
      <c r="C8" s="529">
        <v>1763</v>
      </c>
      <c r="D8" s="529">
        <v>1470</v>
      </c>
      <c r="E8" s="529">
        <v>1482</v>
      </c>
      <c r="F8" s="529">
        <v>1220</v>
      </c>
      <c r="G8" s="529">
        <v>2010</v>
      </c>
      <c r="H8" s="529">
        <v>1077</v>
      </c>
      <c r="I8" s="529">
        <v>2876</v>
      </c>
      <c r="J8" s="529">
        <v>3382</v>
      </c>
      <c r="K8" s="529">
        <v>3425</v>
      </c>
      <c r="L8" s="529">
        <v>1470</v>
      </c>
      <c r="M8" s="529">
        <v>4611</v>
      </c>
      <c r="N8" s="540">
        <v>1612</v>
      </c>
      <c r="O8" s="544">
        <v>26398</v>
      </c>
    </row>
    <row r="9" spans="1:15" x14ac:dyDescent="0.45">
      <c r="A9" s="428" t="s">
        <v>371</v>
      </c>
      <c r="B9" s="534" t="s">
        <v>372</v>
      </c>
      <c r="C9" s="535">
        <v>8</v>
      </c>
      <c r="D9" s="535">
        <v>6</v>
      </c>
      <c r="E9" s="535">
        <v>7</v>
      </c>
      <c r="F9" s="535">
        <v>8</v>
      </c>
      <c r="G9" s="535">
        <v>7</v>
      </c>
      <c r="H9" s="535">
        <v>11</v>
      </c>
      <c r="I9" s="535">
        <v>5</v>
      </c>
      <c r="J9" s="535">
        <v>12</v>
      </c>
      <c r="K9" s="535">
        <v>2</v>
      </c>
      <c r="L9" s="535">
        <v>3</v>
      </c>
      <c r="M9" s="535">
        <v>3</v>
      </c>
      <c r="N9" s="538">
        <v>2</v>
      </c>
      <c r="O9" s="542">
        <f>SUM(C9:N9)</f>
        <v>74</v>
      </c>
    </row>
    <row r="10" spans="1:15" x14ac:dyDescent="0.45">
      <c r="A10" s="527"/>
      <c r="B10" s="525" t="s">
        <v>373</v>
      </c>
      <c r="C10" s="526">
        <v>2</v>
      </c>
      <c r="D10" s="526">
        <v>2</v>
      </c>
      <c r="E10" s="526">
        <v>1</v>
      </c>
      <c r="F10" s="526">
        <v>2</v>
      </c>
      <c r="G10" s="526">
        <v>0</v>
      </c>
      <c r="H10" s="526">
        <v>1</v>
      </c>
      <c r="I10" s="526">
        <v>0</v>
      </c>
      <c r="J10" s="526">
        <v>0</v>
      </c>
      <c r="K10" s="526">
        <v>0</v>
      </c>
      <c r="L10" s="526">
        <v>2</v>
      </c>
      <c r="M10" s="526">
        <v>0</v>
      </c>
      <c r="N10" s="539">
        <v>2</v>
      </c>
      <c r="O10" s="543">
        <f>SUM(C10:N10)</f>
        <v>12</v>
      </c>
    </row>
    <row r="11" spans="1:15" x14ac:dyDescent="0.45">
      <c r="A11" s="527"/>
      <c r="B11" s="525" t="s">
        <v>47</v>
      </c>
      <c r="C11" s="526">
        <v>36</v>
      </c>
      <c r="D11" s="526">
        <v>28</v>
      </c>
      <c r="E11" s="526">
        <v>31</v>
      </c>
      <c r="F11" s="526">
        <v>47</v>
      </c>
      <c r="G11" s="526">
        <v>29</v>
      </c>
      <c r="H11" s="526">
        <v>43</v>
      </c>
      <c r="I11" s="526">
        <v>35</v>
      </c>
      <c r="J11" s="526">
        <v>40</v>
      </c>
      <c r="K11" s="526">
        <v>39</v>
      </c>
      <c r="L11" s="526">
        <v>41</v>
      </c>
      <c r="M11" s="526">
        <v>49</v>
      </c>
      <c r="N11" s="539">
        <v>39</v>
      </c>
      <c r="O11" s="543">
        <f>SUM(C11:N11)</f>
        <v>457</v>
      </c>
    </row>
    <row r="12" spans="1:15" x14ac:dyDescent="0.45">
      <c r="A12" s="527"/>
      <c r="B12" s="525" t="s">
        <v>369</v>
      </c>
      <c r="C12" s="526">
        <f t="shared" ref="C12:N12" si="1">SUM(C9:C11)</f>
        <v>46</v>
      </c>
      <c r="D12" s="526">
        <f t="shared" si="1"/>
        <v>36</v>
      </c>
      <c r="E12" s="526">
        <f t="shared" si="1"/>
        <v>39</v>
      </c>
      <c r="F12" s="526">
        <f t="shared" si="1"/>
        <v>57</v>
      </c>
      <c r="G12" s="526">
        <f t="shared" si="1"/>
        <v>36</v>
      </c>
      <c r="H12" s="526">
        <f t="shared" si="1"/>
        <v>55</v>
      </c>
      <c r="I12" s="526">
        <f t="shared" si="1"/>
        <v>40</v>
      </c>
      <c r="J12" s="526">
        <f t="shared" si="1"/>
        <v>52</v>
      </c>
      <c r="K12" s="526">
        <f t="shared" si="1"/>
        <v>41</v>
      </c>
      <c r="L12" s="526">
        <f t="shared" si="1"/>
        <v>46</v>
      </c>
      <c r="M12" s="526">
        <f t="shared" si="1"/>
        <v>52</v>
      </c>
      <c r="N12" s="539">
        <f t="shared" si="1"/>
        <v>43</v>
      </c>
      <c r="O12" s="543">
        <f>SUM(C12:N12)</f>
        <v>543</v>
      </c>
    </row>
    <row r="13" spans="1:15" ht="15" thickBot="1" x14ac:dyDescent="0.5">
      <c r="A13" s="528"/>
      <c r="B13" s="532" t="s">
        <v>370</v>
      </c>
      <c r="C13" s="529">
        <v>1252</v>
      </c>
      <c r="D13" s="533">
        <v>884</v>
      </c>
      <c r="E13" s="533">
        <v>838</v>
      </c>
      <c r="F13" s="529">
        <v>1312</v>
      </c>
      <c r="G13" s="533">
        <v>942</v>
      </c>
      <c r="H13" s="529">
        <v>1436</v>
      </c>
      <c r="I13" s="533">
        <v>902</v>
      </c>
      <c r="J13" s="529">
        <v>1295</v>
      </c>
      <c r="K13" s="529">
        <v>1348</v>
      </c>
      <c r="L13" s="529">
        <v>1666</v>
      </c>
      <c r="M13" s="529">
        <v>1477</v>
      </c>
      <c r="N13" s="540">
        <v>1287</v>
      </c>
      <c r="O13" s="544">
        <v>14639</v>
      </c>
    </row>
    <row r="14" spans="1:15" ht="15" thickBot="1" x14ac:dyDescent="0.5">
      <c r="A14" s="431" t="s">
        <v>374</v>
      </c>
      <c r="B14" s="530"/>
      <c r="C14" s="531">
        <f t="shared" ref="C14:N14" si="2">C8+C13</f>
        <v>3015</v>
      </c>
      <c r="D14" s="531">
        <f t="shared" si="2"/>
        <v>2354</v>
      </c>
      <c r="E14" s="531">
        <f t="shared" si="2"/>
        <v>2320</v>
      </c>
      <c r="F14" s="531">
        <f t="shared" si="2"/>
        <v>2532</v>
      </c>
      <c r="G14" s="531">
        <f t="shared" si="2"/>
        <v>2952</v>
      </c>
      <c r="H14" s="531">
        <f t="shared" si="2"/>
        <v>2513</v>
      </c>
      <c r="I14" s="531">
        <f t="shared" si="2"/>
        <v>3778</v>
      </c>
      <c r="J14" s="531">
        <f t="shared" si="2"/>
        <v>4677</v>
      </c>
      <c r="K14" s="531">
        <f t="shared" si="2"/>
        <v>4773</v>
      </c>
      <c r="L14" s="531">
        <f t="shared" si="2"/>
        <v>3136</v>
      </c>
      <c r="M14" s="531">
        <f t="shared" si="2"/>
        <v>6088</v>
      </c>
      <c r="N14" s="541">
        <f t="shared" si="2"/>
        <v>2899</v>
      </c>
      <c r="O14" s="213">
        <f>SUM(C14:N14)</f>
        <v>41037</v>
      </c>
    </row>
    <row r="20" spans="3:15" x14ac:dyDescent="0.45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</row>
    <row r="25" spans="3:15" x14ac:dyDescent="0.45">
      <c r="D25" s="38"/>
      <c r="E25" s="38"/>
      <c r="F25" s="38"/>
      <c r="G25" s="38"/>
      <c r="I25" s="38"/>
      <c r="J25" s="38"/>
      <c r="K25" s="38"/>
      <c r="M25" s="38"/>
      <c r="N25" s="38"/>
      <c r="O25" s="38"/>
    </row>
    <row r="26" spans="3:15" x14ac:dyDescent="0.45"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5">
    <mergeCell ref="A1:E1"/>
    <mergeCell ref="A3:B3"/>
    <mergeCell ref="A4:A8"/>
    <mergeCell ref="A9:A13"/>
    <mergeCell ref="A14:B14"/>
  </mergeCells>
  <phoneticPr fontId="1"/>
  <pageMargins left="0.7" right="0.7" top="0.75" bottom="0.75" header="0.3" footer="0.3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D23"/>
  <sheetViews>
    <sheetView view="pageBreakPreview" zoomScale="175" zoomScaleNormal="100" zoomScaleSheetLayoutView="175" workbookViewId="0">
      <selection activeCell="H12" sqref="H12"/>
    </sheetView>
  </sheetViews>
  <sheetFormatPr defaultColWidth="9" defaultRowHeight="14.4" x14ac:dyDescent="0.45"/>
  <cols>
    <col min="1" max="1" width="9" style="122"/>
    <col min="2" max="3" width="8.69921875" style="122" bestFit="1" customWidth="1"/>
    <col min="4" max="4" width="7" style="122" bestFit="1" customWidth="1"/>
    <col min="5" max="16384" width="9" style="122"/>
  </cols>
  <sheetData>
    <row r="1" spans="1:4" ht="18" x14ac:dyDescent="0.45">
      <c r="A1" s="152" t="s">
        <v>89</v>
      </c>
    </row>
    <row r="2" spans="1:4" ht="13.5" customHeight="1" thickBot="1" x14ac:dyDescent="0.5">
      <c r="A2" s="152"/>
    </row>
    <row r="3" spans="1:4" ht="15" thickBot="1" x14ac:dyDescent="0.5">
      <c r="A3" s="25"/>
      <c r="B3" s="162" t="s">
        <v>90</v>
      </c>
      <c r="C3" s="177" t="s">
        <v>91</v>
      </c>
      <c r="D3" s="180" t="s">
        <v>92</v>
      </c>
    </row>
    <row r="4" spans="1:4" x14ac:dyDescent="0.45">
      <c r="A4" s="170" t="s">
        <v>93</v>
      </c>
      <c r="B4" s="190">
        <v>22536</v>
      </c>
      <c r="C4" s="196">
        <v>1070</v>
      </c>
      <c r="D4" s="197">
        <f>SUM(B4:C4)</f>
        <v>23606</v>
      </c>
    </row>
    <row r="5" spans="1:4" ht="15" thickBot="1" x14ac:dyDescent="0.5">
      <c r="A5" s="169" t="s">
        <v>94</v>
      </c>
      <c r="B5" s="198">
        <v>3670</v>
      </c>
      <c r="C5" s="199">
        <v>760</v>
      </c>
      <c r="D5" s="200">
        <f>SUM(B5:C5)</f>
        <v>4430</v>
      </c>
    </row>
    <row r="6" spans="1:4" ht="15" thickBot="1" x14ac:dyDescent="0.5">
      <c r="A6" s="158" t="s">
        <v>88</v>
      </c>
      <c r="B6" s="194">
        <f>SUM(B4:B5)</f>
        <v>26206</v>
      </c>
      <c r="C6" s="201">
        <f>SUM(C4:C5)</f>
        <v>1830</v>
      </c>
      <c r="D6" s="189">
        <f>SUM(D4:D5)</f>
        <v>28036</v>
      </c>
    </row>
    <row r="23" spans="1:4" x14ac:dyDescent="0.45">
      <c r="A23" s="26"/>
      <c r="B23" s="26"/>
      <c r="C23" s="26"/>
      <c r="D23" s="26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D23"/>
  <sheetViews>
    <sheetView view="pageBreakPreview" zoomScale="160" zoomScaleNormal="100" zoomScaleSheetLayoutView="160" workbookViewId="0">
      <selection activeCell="G15" sqref="G15"/>
    </sheetView>
  </sheetViews>
  <sheetFormatPr defaultColWidth="9" defaultRowHeight="14.4" x14ac:dyDescent="0.45"/>
  <cols>
    <col min="1" max="1" width="9" style="122"/>
    <col min="2" max="2" width="11" style="122" customWidth="1"/>
    <col min="3" max="3" width="8.69921875" style="122" bestFit="1" customWidth="1"/>
    <col min="4" max="4" width="7" style="122" bestFit="1" customWidth="1"/>
    <col min="5" max="16384" width="9" style="122"/>
  </cols>
  <sheetData>
    <row r="1" spans="1:3" ht="18" x14ac:dyDescent="0.45">
      <c r="A1" s="152" t="s">
        <v>95</v>
      </c>
    </row>
    <row r="2" spans="1:3" ht="13.5" customHeight="1" thickBot="1" x14ac:dyDescent="0.5">
      <c r="A2" s="152"/>
    </row>
    <row r="3" spans="1:3" x14ac:dyDescent="0.45">
      <c r="A3" s="170" t="s">
        <v>96</v>
      </c>
      <c r="B3" s="190">
        <v>17743</v>
      </c>
      <c r="C3" s="191">
        <f>B3/SUM($B$3:$B$5)</f>
        <v>0.63286488800114138</v>
      </c>
    </row>
    <row r="4" spans="1:3" x14ac:dyDescent="0.45">
      <c r="A4" s="168" t="s">
        <v>97</v>
      </c>
      <c r="B4" s="192">
        <v>7518</v>
      </c>
      <c r="C4" s="193">
        <f>B4/SUM($B$3:$B$5)</f>
        <v>0.2681552289912969</v>
      </c>
    </row>
    <row r="5" spans="1:3" ht="15" thickBot="1" x14ac:dyDescent="0.5">
      <c r="A5" s="118" t="s">
        <v>98</v>
      </c>
      <c r="B5" s="194">
        <v>2775</v>
      </c>
      <c r="C5" s="195">
        <f>B5/SUM($B$3:$B$5)</f>
        <v>9.8979883007561706E-2</v>
      </c>
    </row>
    <row r="6" spans="1:3" ht="15" thickBot="1" x14ac:dyDescent="0.5">
      <c r="A6" s="158" t="s">
        <v>48</v>
      </c>
      <c r="B6" s="194">
        <f>SUM(B3:B5)</f>
        <v>28036</v>
      </c>
      <c r="C6" s="137">
        <f>B6/SUM($B$3:$B$5)</f>
        <v>1</v>
      </c>
    </row>
    <row r="7" spans="1:3" x14ac:dyDescent="0.45">
      <c r="A7" s="125" t="s">
        <v>99</v>
      </c>
    </row>
    <row r="23" spans="1:4" x14ac:dyDescent="0.45">
      <c r="A23" s="26"/>
      <c r="B23" s="26"/>
      <c r="C23" s="26"/>
      <c r="D23" s="26"/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D12"/>
  <sheetViews>
    <sheetView view="pageBreakPreview" zoomScale="130" zoomScaleNormal="100" zoomScaleSheetLayoutView="130" workbookViewId="0">
      <selection activeCell="E16" sqref="E16"/>
    </sheetView>
  </sheetViews>
  <sheetFormatPr defaultColWidth="9" defaultRowHeight="14.4" x14ac:dyDescent="0.45"/>
  <cols>
    <col min="1" max="1" width="13.8984375" style="122" bestFit="1" customWidth="1"/>
    <col min="2" max="2" width="20.5" style="122" bestFit="1" customWidth="1"/>
    <col min="3" max="3" width="11.09765625" style="122" customWidth="1"/>
    <col min="4" max="4" width="9.5" style="122" bestFit="1" customWidth="1"/>
    <col min="5" max="16384" width="9" style="122"/>
  </cols>
  <sheetData>
    <row r="1" spans="1:4" ht="18.600000000000001" thickBot="1" x14ac:dyDescent="0.5">
      <c r="A1" s="426" t="s">
        <v>100</v>
      </c>
      <c r="B1" s="426"/>
      <c r="C1" s="27"/>
      <c r="D1" s="27"/>
    </row>
    <row r="2" spans="1:4" ht="15" thickBot="1" x14ac:dyDescent="0.5">
      <c r="A2" s="412"/>
      <c r="B2" s="413"/>
      <c r="C2" s="160" t="s">
        <v>101</v>
      </c>
      <c r="D2" s="160" t="s">
        <v>102</v>
      </c>
    </row>
    <row r="3" spans="1:4" x14ac:dyDescent="0.45">
      <c r="A3" s="427" t="s">
        <v>103</v>
      </c>
      <c r="B3" s="28" t="s">
        <v>104</v>
      </c>
      <c r="C3" s="138">
        <v>0</v>
      </c>
      <c r="D3" s="186">
        <v>711</v>
      </c>
    </row>
    <row r="4" spans="1:4" x14ac:dyDescent="0.45">
      <c r="A4" s="428"/>
      <c r="B4" s="29" t="s">
        <v>105</v>
      </c>
      <c r="C4" s="139">
        <v>13</v>
      </c>
      <c r="D4" s="187">
        <v>3325</v>
      </c>
    </row>
    <row r="5" spans="1:4" x14ac:dyDescent="0.45">
      <c r="A5" s="429" t="s">
        <v>106</v>
      </c>
      <c r="B5" s="29" t="s">
        <v>107</v>
      </c>
      <c r="C5" s="139">
        <v>0</v>
      </c>
      <c r="D5" s="140">
        <v>677</v>
      </c>
    </row>
    <row r="6" spans="1:4" x14ac:dyDescent="0.45">
      <c r="A6" s="428"/>
      <c r="B6" s="29" t="s">
        <v>108</v>
      </c>
      <c r="C6" s="139">
        <v>15</v>
      </c>
      <c r="D6" s="187">
        <v>14983</v>
      </c>
    </row>
    <row r="7" spans="1:4" x14ac:dyDescent="0.45">
      <c r="A7" s="429" t="s">
        <v>109</v>
      </c>
      <c r="B7" s="29" t="s">
        <v>110</v>
      </c>
      <c r="C7" s="139">
        <v>0</v>
      </c>
      <c r="D7" s="140">
        <v>96</v>
      </c>
    </row>
    <row r="8" spans="1:4" x14ac:dyDescent="0.45">
      <c r="A8" s="430"/>
      <c r="B8" s="29" t="s">
        <v>111</v>
      </c>
      <c r="C8" s="139">
        <v>101</v>
      </c>
      <c r="D8" s="187">
        <v>4776</v>
      </c>
    </row>
    <row r="9" spans="1:4" x14ac:dyDescent="0.45">
      <c r="A9" s="428"/>
      <c r="B9" s="29" t="s">
        <v>112</v>
      </c>
      <c r="C9" s="139">
        <v>54</v>
      </c>
      <c r="D9" s="187">
        <v>1957</v>
      </c>
    </row>
    <row r="10" spans="1:4" x14ac:dyDescent="0.45">
      <c r="A10" s="429" t="s">
        <v>113</v>
      </c>
      <c r="B10" s="29" t="s">
        <v>114</v>
      </c>
      <c r="C10" s="139">
        <v>36</v>
      </c>
      <c r="D10" s="187">
        <v>15088</v>
      </c>
    </row>
    <row r="11" spans="1:4" ht="15" thickBot="1" x14ac:dyDescent="0.5">
      <c r="A11" s="431"/>
      <c r="B11" s="30" t="s">
        <v>115</v>
      </c>
      <c r="C11" s="141">
        <v>0</v>
      </c>
      <c r="D11" s="142">
        <v>53</v>
      </c>
    </row>
    <row r="12" spans="1:4" ht="15" thickBot="1" x14ac:dyDescent="0.5">
      <c r="A12" s="412" t="s">
        <v>88</v>
      </c>
      <c r="B12" s="413"/>
      <c r="C12" s="188">
        <f>SUM(C3:C11)</f>
        <v>219</v>
      </c>
      <c r="D12" s="189">
        <f>SUM(D3:D11)</f>
        <v>41666</v>
      </c>
    </row>
  </sheetData>
  <mergeCells count="7">
    <mergeCell ref="A12:B12"/>
    <mergeCell ref="A1:B1"/>
    <mergeCell ref="A2:B2"/>
    <mergeCell ref="A3:A4"/>
    <mergeCell ref="A5:A6"/>
    <mergeCell ref="A7:A9"/>
    <mergeCell ref="A10:A11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N9"/>
  <sheetViews>
    <sheetView view="pageBreakPreview" zoomScale="115" zoomScaleNormal="100" zoomScaleSheetLayoutView="115" workbookViewId="0">
      <selection activeCell="E18" sqref="E18"/>
    </sheetView>
  </sheetViews>
  <sheetFormatPr defaultColWidth="9" defaultRowHeight="14.4" x14ac:dyDescent="0.45"/>
  <cols>
    <col min="1" max="1" width="20.5" style="122" bestFit="1" customWidth="1"/>
    <col min="2" max="13" width="6.59765625" style="122" bestFit="1" customWidth="1"/>
    <col min="14" max="14" width="7.59765625" style="122" bestFit="1" customWidth="1"/>
    <col min="15" max="16384" width="9" style="122"/>
  </cols>
  <sheetData>
    <row r="1" spans="1:14" ht="18" x14ac:dyDescent="0.45">
      <c r="A1" s="405" t="s">
        <v>116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</row>
    <row r="2" spans="1:14" ht="15" thickBot="1" x14ac:dyDescent="0.5"/>
    <row r="3" spans="1:14" ht="15" thickBot="1" x14ac:dyDescent="0.5">
      <c r="A3" s="3"/>
      <c r="B3" s="8" t="s">
        <v>117</v>
      </c>
      <c r="C3" s="9" t="s">
        <v>118</v>
      </c>
      <c r="D3" s="9" t="s">
        <v>119</v>
      </c>
      <c r="E3" s="9" t="s">
        <v>120</v>
      </c>
      <c r="F3" s="9" t="s">
        <v>121</v>
      </c>
      <c r="G3" s="9" t="s">
        <v>122</v>
      </c>
      <c r="H3" s="9" t="s">
        <v>123</v>
      </c>
      <c r="I3" s="9" t="s">
        <v>124</v>
      </c>
      <c r="J3" s="9" t="s">
        <v>125</v>
      </c>
      <c r="K3" s="9" t="s">
        <v>126</v>
      </c>
      <c r="L3" s="9" t="s">
        <v>127</v>
      </c>
      <c r="M3" s="10" t="s">
        <v>128</v>
      </c>
      <c r="N3" s="159" t="s">
        <v>13</v>
      </c>
    </row>
    <row r="4" spans="1:14" ht="15" thickBot="1" x14ac:dyDescent="0.5">
      <c r="A4" s="21" t="s">
        <v>129</v>
      </c>
      <c r="B4" s="203">
        <v>4790</v>
      </c>
      <c r="C4" s="143">
        <v>3914</v>
      </c>
      <c r="D4" s="143">
        <v>3891</v>
      </c>
      <c r="E4" s="143">
        <v>4940</v>
      </c>
      <c r="F4" s="143">
        <v>3848</v>
      </c>
      <c r="G4" s="143">
        <v>4307</v>
      </c>
      <c r="H4" s="143">
        <v>4506</v>
      </c>
      <c r="I4" s="143">
        <v>4021</v>
      </c>
      <c r="J4" s="143">
        <v>3419</v>
      </c>
      <c r="K4" s="143">
        <v>4232</v>
      </c>
      <c r="L4" s="143">
        <v>4200</v>
      </c>
      <c r="M4" s="24">
        <v>3849</v>
      </c>
      <c r="N4" s="185">
        <f>SUM(B4:M4)</f>
        <v>49917</v>
      </c>
    </row>
    <row r="5" spans="1:14" ht="15" thickBot="1" x14ac:dyDescent="0.5">
      <c r="A5" s="21" t="s">
        <v>130</v>
      </c>
      <c r="B5" s="22">
        <v>66</v>
      </c>
      <c r="C5" s="204">
        <v>35</v>
      </c>
      <c r="D5" s="204">
        <v>29</v>
      </c>
      <c r="E5" s="204">
        <v>37</v>
      </c>
      <c r="F5" s="204">
        <v>50</v>
      </c>
      <c r="G5" s="204">
        <v>38</v>
      </c>
      <c r="H5" s="204">
        <v>70</v>
      </c>
      <c r="I5" s="204">
        <v>25</v>
      </c>
      <c r="J5" s="204">
        <v>31</v>
      </c>
      <c r="K5" s="204">
        <v>38</v>
      </c>
      <c r="L5" s="204">
        <v>97</v>
      </c>
      <c r="M5" s="23">
        <v>46</v>
      </c>
      <c r="N5" s="185">
        <f>SUM(B5:M5)</f>
        <v>562</v>
      </c>
    </row>
    <row r="6" spans="1:14" ht="15" thickBot="1" x14ac:dyDescent="0.5">
      <c r="A6" s="21" t="s">
        <v>131</v>
      </c>
      <c r="B6" s="22">
        <v>9</v>
      </c>
      <c r="C6" s="143">
        <v>1</v>
      </c>
      <c r="D6" s="204">
        <v>9</v>
      </c>
      <c r="E6" s="204">
        <v>85</v>
      </c>
      <c r="F6" s="204">
        <v>4</v>
      </c>
      <c r="G6" s="204">
        <v>20</v>
      </c>
      <c r="H6" s="204">
        <v>7</v>
      </c>
      <c r="I6" s="204">
        <v>15</v>
      </c>
      <c r="J6" s="204">
        <v>2</v>
      </c>
      <c r="K6" s="204">
        <v>3</v>
      </c>
      <c r="L6" s="204">
        <v>1</v>
      </c>
      <c r="M6" s="23">
        <v>0</v>
      </c>
      <c r="N6" s="185">
        <f>SUM(B6:M6)</f>
        <v>156</v>
      </c>
    </row>
    <row r="7" spans="1:14" ht="15" thickBot="1" x14ac:dyDescent="0.5">
      <c r="A7" s="21" t="s">
        <v>132</v>
      </c>
      <c r="B7" s="22">
        <v>98</v>
      </c>
      <c r="C7" s="204">
        <v>114</v>
      </c>
      <c r="D7" s="204">
        <v>212</v>
      </c>
      <c r="E7" s="204">
        <v>149</v>
      </c>
      <c r="F7" s="204">
        <v>153</v>
      </c>
      <c r="G7" s="204">
        <v>137</v>
      </c>
      <c r="H7" s="204">
        <v>131</v>
      </c>
      <c r="I7" s="204">
        <v>140</v>
      </c>
      <c r="J7" s="204">
        <v>129</v>
      </c>
      <c r="K7" s="204">
        <v>201</v>
      </c>
      <c r="L7" s="204">
        <v>84</v>
      </c>
      <c r="M7" s="23">
        <v>179</v>
      </c>
      <c r="N7" s="185">
        <f>SUM(B7:M7)</f>
        <v>1727</v>
      </c>
    </row>
    <row r="8" spans="1:14" ht="15" thickBot="1" x14ac:dyDescent="0.5">
      <c r="A8" s="3" t="s">
        <v>48</v>
      </c>
      <c r="B8" s="205">
        <f>SUM(B4:B7)</f>
        <v>4963</v>
      </c>
      <c r="C8" s="206">
        <f>SUM(C4:C7)</f>
        <v>4064</v>
      </c>
      <c r="D8" s="206">
        <f t="shared" ref="D8:N8" si="0">SUM(D4:D7)</f>
        <v>4141</v>
      </c>
      <c r="E8" s="206">
        <f t="shared" si="0"/>
        <v>5211</v>
      </c>
      <c r="F8" s="206">
        <f t="shared" si="0"/>
        <v>4055</v>
      </c>
      <c r="G8" s="206">
        <f t="shared" si="0"/>
        <v>4502</v>
      </c>
      <c r="H8" s="206">
        <f t="shared" si="0"/>
        <v>4714</v>
      </c>
      <c r="I8" s="206">
        <f t="shared" si="0"/>
        <v>4201</v>
      </c>
      <c r="J8" s="206">
        <f t="shared" si="0"/>
        <v>3581</v>
      </c>
      <c r="K8" s="206">
        <f t="shared" si="0"/>
        <v>4474</v>
      </c>
      <c r="L8" s="206">
        <f t="shared" si="0"/>
        <v>4382</v>
      </c>
      <c r="M8" s="207">
        <f t="shared" si="0"/>
        <v>4074</v>
      </c>
      <c r="N8" s="208">
        <f t="shared" si="0"/>
        <v>52362</v>
      </c>
    </row>
    <row r="9" spans="1:14" x14ac:dyDescent="0.45">
      <c r="A9" s="172"/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</row>
  </sheetData>
  <mergeCells count="1">
    <mergeCell ref="A1:N1"/>
  </mergeCells>
  <phoneticPr fontId="1"/>
  <pageMargins left="0.7" right="0.7" top="0.75" bottom="0.75" header="0.3" footer="0.3"/>
  <pageSetup paperSize="9" scale="74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D6"/>
  <sheetViews>
    <sheetView view="pageBreakPreview" zoomScale="145" zoomScaleNormal="100" zoomScaleSheetLayoutView="145" workbookViewId="0">
      <selection activeCell="C17" sqref="C17"/>
    </sheetView>
  </sheetViews>
  <sheetFormatPr defaultColWidth="9" defaultRowHeight="14.4" x14ac:dyDescent="0.45"/>
  <cols>
    <col min="1" max="1" width="22.69921875" style="122" bestFit="1" customWidth="1"/>
    <col min="2" max="2" width="16.5" style="122" bestFit="1" customWidth="1"/>
    <col min="3" max="3" width="16.8984375" style="122" customWidth="1"/>
    <col min="4" max="4" width="11" style="122" bestFit="1" customWidth="1"/>
    <col min="5" max="16384" width="9" style="122"/>
  </cols>
  <sheetData>
    <row r="1" spans="1:4" ht="18" x14ac:dyDescent="0.45">
      <c r="A1" s="432" t="s">
        <v>133</v>
      </c>
      <c r="B1" s="432"/>
      <c r="C1" s="432"/>
      <c r="D1" s="432"/>
    </row>
    <row r="2" spans="1:4" ht="15" customHeight="1" thickBot="1" x14ac:dyDescent="0.5">
      <c r="A2" s="31"/>
      <c r="B2" s="31"/>
      <c r="C2" s="31"/>
      <c r="D2" s="31"/>
    </row>
    <row r="3" spans="1:4" ht="15" thickBot="1" x14ac:dyDescent="0.5">
      <c r="A3" s="32"/>
      <c r="B3" s="33" t="s">
        <v>134</v>
      </c>
      <c r="C3" s="33" t="s">
        <v>135</v>
      </c>
      <c r="D3" s="34" t="s">
        <v>136</v>
      </c>
    </row>
    <row r="4" spans="1:4" x14ac:dyDescent="0.45">
      <c r="A4" s="35" t="s">
        <v>137</v>
      </c>
      <c r="B4" s="362">
        <v>40</v>
      </c>
      <c r="C4" s="362">
        <v>157</v>
      </c>
      <c r="D4" s="383">
        <v>2505</v>
      </c>
    </row>
    <row r="5" spans="1:4" x14ac:dyDescent="0.45">
      <c r="A5" s="36" t="s">
        <v>138</v>
      </c>
      <c r="B5" s="366">
        <v>4</v>
      </c>
      <c r="C5" s="366">
        <v>4</v>
      </c>
      <c r="D5" s="370">
        <v>236</v>
      </c>
    </row>
    <row r="6" spans="1:4" ht="15" thickBot="1" x14ac:dyDescent="0.5">
      <c r="A6" s="37" t="s">
        <v>139</v>
      </c>
      <c r="B6" s="384">
        <v>3</v>
      </c>
      <c r="C6" s="384">
        <v>3</v>
      </c>
      <c r="D6" s="384">
        <v>19</v>
      </c>
    </row>
  </sheetData>
  <mergeCells count="1">
    <mergeCell ref="A1:D1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5E1EDAAF069DA4FB1F7281CB02CF5DC" ma:contentTypeVersion="30" ma:contentTypeDescription="新しいドキュメントを作成します。" ma:contentTypeScope="" ma:versionID="2abf500cbaa700c69d10c759a36c20a7">
  <xsd:schema xmlns:xsd="http://www.w3.org/2001/XMLSchema" xmlns:xs="http://www.w3.org/2001/XMLSchema" xmlns:p="http://schemas.microsoft.com/office/2006/metadata/properties" xmlns:ns2="23185ab1-c62b-4281-96f6-26826f324ebc" xmlns:ns3="341ecc37-72e5-4d81-961c-fdf130054683" xmlns:ns4="a4d498d9-fa0f-488e-82cc-ab7a8f45b7cc" targetNamespace="http://schemas.microsoft.com/office/2006/metadata/properties" ma:root="true" ma:fieldsID="baf7221401008a71cdaa48da885fbf39" ns2:_="" ns3:_="" ns4:_="">
    <xsd:import namespace="23185ab1-c62b-4281-96f6-26826f324ebc"/>
    <xsd:import namespace="341ecc37-72e5-4d81-961c-fdf130054683"/>
    <xsd:import namespace="a4d498d9-fa0f-488e-82cc-ab7a8f45b7c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185ab1-c62b-4281-96f6-26826f324e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1ecc37-72e5-4d81-961c-fdf1300546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9426463e-fb95-4bd5-b485-403931fdaa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498d9-fa0f-488e-82cc-ab7a8f45b7c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58a5e1e-c922-4d84-b0b1-06febb809529}" ma:internalName="TaxCatchAll" ma:showField="CatchAllData" ma:web="a4d498d9-fa0f-488e-82cc-ab7a8f45b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d498d9-fa0f-488e-82cc-ab7a8f45b7cc" xsi:nil="true"/>
    <lcf76f155ced4ddcb4097134ff3c332f xmlns="341ecc37-72e5-4d81-961c-fdf1300546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2FD95F-0F27-4303-BD0C-CAA9F94FCF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D71348-36BF-4669-93AD-78573AD412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185ab1-c62b-4281-96f6-26826f324ebc"/>
    <ds:schemaRef ds:uri="341ecc37-72e5-4d81-961c-fdf130054683"/>
    <ds:schemaRef ds:uri="a4d498d9-fa0f-488e-82cc-ab7a8f45b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615651-92D3-426C-B3CC-4B5656BD853B}">
  <ds:schemaRefs>
    <ds:schemaRef ds:uri="http://schemas.microsoft.com/office/2006/metadata/properties"/>
    <ds:schemaRef ds:uri="http://schemas.microsoft.com/office/infopath/2007/PartnerControls"/>
    <ds:schemaRef ds:uri="a4d498d9-fa0f-488e-82cc-ab7a8f45b7cc"/>
    <ds:schemaRef ds:uri="341ecc37-72e5-4d81-961c-fdf1300546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42</vt:i4>
      </vt:variant>
      <vt:variant>
        <vt:lpstr>名前付き一覧</vt:lpstr>
      </vt:variant>
      <vt:variant>
        <vt:i4>15</vt:i4>
      </vt:variant>
    </vt:vector>
  </HeadingPairs>
  <TitlesOfParts>
    <vt:vector size="57" baseType="lpstr">
      <vt:lpstr>(p.3)当初予算</vt:lpstr>
      <vt:lpstr>(p.4)建物面積・床面積内訳</vt:lpstr>
      <vt:lpstr>(p.6)閲覧室等の状況 </vt:lpstr>
      <vt:lpstr>(p.7)図書所蔵統計 </vt:lpstr>
      <vt:lpstr>(p.7)図書受入統計 </vt:lpstr>
      <vt:lpstr>(p.7)購入・寄贈の割合 </vt:lpstr>
      <vt:lpstr>(p.7)音響・映像資料所蔵受入統計 </vt:lpstr>
      <vt:lpstr>(p.12)協力貸出(冊数) </vt:lpstr>
      <vt:lpstr>(p.12)貸出セット  </vt:lpstr>
      <vt:lpstr>(p.12)他館からの資料借受（冊数）</vt:lpstr>
      <vt:lpstr>(p.12)シャトル便による搬送（冊数） </vt:lpstr>
      <vt:lpstr>(p.12)他館からのレファレンス（件数）</vt:lpstr>
      <vt:lpstr>(p.12)遠隔地返却</vt:lpstr>
      <vt:lpstr>(p.12)自治体別貸出冊数</vt:lpstr>
      <vt:lpstr>(p.13)対面朗読サービス </vt:lpstr>
      <vt:lpstr>(p.13)身体障がい者向け郵送貸出 </vt:lpstr>
      <vt:lpstr>(p.13)録音図書等の貸出 </vt:lpstr>
      <vt:lpstr>(p.13)NDL視覚障害者等D送信 </vt:lpstr>
      <vt:lpstr>(p.13)障がい者支援室利用者支援パソコンの利用 </vt:lpstr>
      <vt:lpstr>(p.14)こども資料室入室者数 </vt:lpstr>
      <vt:lpstr>(p.14)こども資料室見学・調べ学習などの参加人数 </vt:lpstr>
      <vt:lpstr>(p.15)国際児童文学館　入館者数 </vt:lpstr>
      <vt:lpstr>(p.15)国際児童文学館　書庫出納冊数 </vt:lpstr>
      <vt:lpstr>(p.15)国際児童文学館　Web-OPAC検索回数 </vt:lpstr>
      <vt:lpstr>(p.16)国際児童文学館　受入統計 </vt:lpstr>
      <vt:lpstr>(p.16)国際児童文学館受入点数における購入・寄贈の</vt:lpstr>
      <vt:lpstr>(p.25)見学視察 </vt:lpstr>
      <vt:lpstr>(p.26)地下書庫見学ツアー </vt:lpstr>
      <vt:lpstr>(p.26)開館日数・入館者 </vt:lpstr>
      <vt:lpstr>(p.26)利用者登録</vt:lpstr>
      <vt:lpstr>(p.26)有効登録者の内訳 </vt:lpstr>
      <vt:lpstr>(p.26)個人貸出・書庫出納冊数 </vt:lpstr>
      <vt:lpstr>(p.26)団体貸出  </vt:lpstr>
      <vt:lpstr>(p.27)複写 </vt:lpstr>
      <vt:lpstr>(p.27)政策立案支援サービス</vt:lpstr>
      <vt:lpstr>(p.27)個人レファレンス件数 </vt:lpstr>
      <vt:lpstr>(p.27)予約件数 </vt:lpstr>
      <vt:lpstr>(p.27)ホームページアクセス状況</vt:lpstr>
      <vt:lpstr>(p.27)「利用者のページ」アクセス数 </vt:lpstr>
      <vt:lpstr>(p.27)データベース利用件数 </vt:lpstr>
      <vt:lpstr>(p.27)無線LAN利用 </vt:lpstr>
      <vt:lpstr>(p.28)ホール・会議室の利用</vt:lpstr>
      <vt:lpstr>'(p.12)シャトル便による搬送（冊数） '!Print_Area</vt:lpstr>
      <vt:lpstr>'(p.12)遠隔地返却'!Print_Area</vt:lpstr>
      <vt:lpstr>'(p.12)協力貸出(冊数) '!Print_Area</vt:lpstr>
      <vt:lpstr>'(p.12)自治体別貸出冊数'!Print_Area</vt:lpstr>
      <vt:lpstr>'(p.13)NDL視覚障害者等D送信 '!Print_Area</vt:lpstr>
      <vt:lpstr>'(p.14)こども資料室入室者数 '!Print_Area</vt:lpstr>
      <vt:lpstr>'(p.15)国際児童文学館　入館者数 '!Print_Area</vt:lpstr>
      <vt:lpstr>'(p.16)国際児童文学館　受入統計 '!Print_Area</vt:lpstr>
      <vt:lpstr>'(p.25)見学視察 '!Print_Area</vt:lpstr>
      <vt:lpstr>'(p.26)有効登録者の内訳 '!Print_Area</vt:lpstr>
      <vt:lpstr>'(p.26)利用者登録'!Print_Area</vt:lpstr>
      <vt:lpstr>'(p.27)複写 '!Print_Area</vt:lpstr>
      <vt:lpstr>'(p.4)建物面積・床面積内訳'!Print_Area</vt:lpstr>
      <vt:lpstr>'(p.7)図書受入統計 '!Print_Area</vt:lpstr>
      <vt:lpstr>'(p.7)図書所蔵統計 '!Print_Area</vt:lpstr>
    </vt:vector>
  </TitlesOfParts>
  <Manager/>
  <Company>大阪府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職員端末機30年度3月調達</dc:creator>
  <cp:keywords/>
  <dc:description/>
  <cp:lastModifiedBy>井口　望絵</cp:lastModifiedBy>
  <cp:revision/>
  <dcterms:created xsi:type="dcterms:W3CDTF">2019-07-27T02:34:39Z</dcterms:created>
  <dcterms:modified xsi:type="dcterms:W3CDTF">2026-08-05T04:30:06Z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0x01010035E1EDAAF069DA4FB1F7281CB02CF5DC</vt:lpwstr>
  </property>
  <property fmtid="{D5CDD505-2E9C-101B-9397-08002B2CF9AE}" pid="3" name="MediaServiceImageTags">
    <vt:lpwstr/>
  </property>
</Properties>
</file>