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282$\doc\総務企画課\02_企画_03_要覧\2025\06_HP更新\"/>
    </mc:Choice>
  </mc:AlternateContent>
  <xr:revisionPtr revIDLastSave="0" documentId="13_ncr:1_{FDA44D87-3A3A-4CD1-8533-0EE08F0DB14E}" xr6:coauthVersionLast="47" xr6:coauthVersionMax="47" xr10:uidLastSave="{00000000-0000-0000-0000-000000000000}"/>
  <bookViews>
    <workbookView xWindow="-108" yWindow="-108" windowWidth="23256" windowHeight="13896" tabRatio="930" xr2:uid="{00000000-000D-0000-FFFF-FFFF00000000}"/>
  </bookViews>
  <sheets>
    <sheet name="(p.3)当初予算" sheetId="1" r:id="rId1"/>
    <sheet name="(p.4)建物面積・床面積内訳" sheetId="2" r:id="rId2"/>
    <sheet name="(p.6)閲覧室等の状況 " sheetId="3" r:id="rId3"/>
    <sheet name="(p.7)図書所蔵統計 " sheetId="56" r:id="rId4"/>
    <sheet name="(p.7)図書受入統計 " sheetId="57" r:id="rId5"/>
    <sheet name="(p.7)購入・寄贈の割合 " sheetId="58" r:id="rId6"/>
    <sheet name="(p.7)音響・映像資料所蔵受入統計 " sheetId="59" r:id="rId7"/>
    <sheet name="(p.12)協力貸出(冊数) " sheetId="52" r:id="rId8"/>
    <sheet name="(p.12)貸出セット  " sheetId="53" r:id="rId9"/>
    <sheet name="(p.12)他館からの資料借受（冊数）" sheetId="60" r:id="rId10"/>
    <sheet name="(p.12)シャトル便による搬送（冊数） " sheetId="10" r:id="rId11"/>
    <sheet name="(p.12)他館からのレファレンス（件数）" sheetId="61" r:id="rId12"/>
    <sheet name="(p.12)遠隔地返却" sheetId="54" r:id="rId13"/>
    <sheet name="(p.12)自治体別貸出冊数" sheetId="13" r:id="rId14"/>
    <sheet name="(p.13)対面朗読サービス " sheetId="74" r:id="rId15"/>
    <sheet name="(p.13)身体障がい者向け郵送貸出 " sheetId="75" r:id="rId16"/>
    <sheet name="(p.13)録音図書等の貸出 " sheetId="76" r:id="rId17"/>
    <sheet name="(p.13)NDL視覚障害者等D送信 " sheetId="77" r:id="rId18"/>
    <sheet name="(p.13)障がい者支援室利用者支援パソコンの利用 " sheetId="79" r:id="rId19"/>
    <sheet name="(p.14)こども資料室入室者数 " sheetId="78" r:id="rId20"/>
    <sheet name="(p.14)こども資料室見学・調べ学習などの参加人数 " sheetId="20" r:id="rId21"/>
    <sheet name="(p.15)国際児童文学館　入館者数 " sheetId="81" r:id="rId22"/>
    <sheet name="(p.15)国際児童文学館　書庫出納冊数 " sheetId="82" r:id="rId23"/>
    <sheet name="(p.15)国際児童文学館　Web-OPAC検索回数 " sheetId="83" r:id="rId24"/>
    <sheet name="(p.16)国際児童文学館　受入統計 " sheetId="84" r:id="rId25"/>
    <sheet name="(p.16)国際児童文学館受入点数における購入・寄贈の" sheetId="85" r:id="rId26"/>
    <sheet name="(p.26)見学視察 " sheetId="86" r:id="rId27"/>
    <sheet name="(p.26)地下書庫見学ツアー " sheetId="26" r:id="rId28"/>
    <sheet name="(p.26)開館日数・入館者 " sheetId="67" r:id="rId29"/>
    <sheet name="(p.26)利用者登録" sheetId="68" r:id="rId30"/>
    <sheet name="(p.27)有効登録者の内訳 " sheetId="69" r:id="rId31"/>
    <sheet name="(p.27)個人貸出・書庫出納冊数 " sheetId="70" r:id="rId32"/>
    <sheet name="(p.27)団体貸出  " sheetId="42" r:id="rId33"/>
    <sheet name="(p.27)複写 " sheetId="62" r:id="rId34"/>
    <sheet name="(p.27)政策立案支援サービス" sheetId="34" r:id="rId35"/>
    <sheet name="(p.27)個人レファレンス件数 " sheetId="63" r:id="rId36"/>
    <sheet name="(p.27)予約件数 " sheetId="64" r:id="rId37"/>
    <sheet name="(p.28)ホームページアクセス状況" sheetId="71" r:id="rId38"/>
    <sheet name="(p.28)「利用者のページ」アクセス数 " sheetId="72" r:id="rId39"/>
    <sheet name="(p.28)データベース利用件数 " sheetId="65" r:id="rId40"/>
    <sheet name="(p.28)無線LAN利用 " sheetId="66" r:id="rId41"/>
    <sheet name="(p.28)ホール・会議室の利用" sheetId="73" r:id="rId42"/>
  </sheets>
  <definedNames>
    <definedName name="_xlnm.Print_Area" localSheetId="17">'(p.13)NDL視覚障害者等D送信 '!$A$1:$N$7</definedName>
    <definedName name="_xlnm.Print_Area" localSheetId="21">'(p.15)国際児童文学館　入館者数 '!$A$1:$N$6</definedName>
    <definedName name="_xlnm.Print_Area" localSheetId="24">'(p.16)国際児童文学館　受入統計 '!$A$1:$F$17</definedName>
    <definedName name="_xlnm.Print_Area" localSheetId="26">'(p.26)見学視察 '!$A$1:$E$9</definedName>
    <definedName name="_xlnm.Print_Area" localSheetId="29">'(p.26)利用者登録'!$A$1:$Q$9</definedName>
    <definedName name="_xlnm.Print_Area" localSheetId="33">'(p.27)複写 '!$A$1:$O$10</definedName>
    <definedName name="_xlnm.Print_Area" localSheetId="1">'(p.4)建物面積・床面積内訳'!$A$1:$D$11</definedName>
    <definedName name="_xlnm.Print_Area" localSheetId="4">'(p.7)図書受入統計 '!$A$1:$E$6</definedName>
    <definedName name="_xlnm.Print_Area" localSheetId="3">'(p.7)図書所蔵統計 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62" l="1"/>
  <c r="O6" i="63"/>
  <c r="O5" i="63"/>
  <c r="P5" i="68"/>
  <c r="Q8" i="68"/>
  <c r="Q9" i="68"/>
  <c r="Q7" i="68"/>
  <c r="Q6" i="68"/>
  <c r="Q4" i="68"/>
  <c r="N8" i="67"/>
  <c r="F8" i="67" l="1"/>
  <c r="E15" i="84" l="1"/>
  <c r="F15" i="84"/>
  <c r="O6" i="71"/>
  <c r="O7" i="71"/>
  <c r="O8" i="71"/>
  <c r="O9" i="71"/>
  <c r="O5" i="71"/>
  <c r="O5" i="64" l="1"/>
  <c r="P5" i="64" s="1"/>
  <c r="P7" i="64"/>
  <c r="B7" i="34"/>
  <c r="P9" i="68" l="1"/>
  <c r="P8" i="68"/>
  <c r="P7" i="68"/>
  <c r="P6" i="68"/>
  <c r="Q5" i="68"/>
  <c r="P4" i="68"/>
  <c r="N4" i="26"/>
  <c r="D9" i="86"/>
  <c r="E9" i="86"/>
  <c r="C9" i="86"/>
  <c r="B9" i="86"/>
  <c r="F13" i="84"/>
  <c r="N4" i="82"/>
  <c r="O4" i="61"/>
  <c r="N5" i="10"/>
  <c r="N4" i="10"/>
  <c r="N4" i="60"/>
  <c r="N7" i="52"/>
  <c r="N6" i="52"/>
  <c r="N5" i="52"/>
  <c r="N4" i="52"/>
  <c r="C28" i="3"/>
  <c r="B28" i="3"/>
  <c r="C11" i="2"/>
  <c r="B18" i="69"/>
  <c r="N5" i="54"/>
  <c r="N4" i="54"/>
  <c r="N11" i="70" l="1"/>
  <c r="M11" i="70"/>
  <c r="L11" i="70"/>
  <c r="K11" i="70"/>
  <c r="J11" i="70"/>
  <c r="I11" i="70"/>
  <c r="H11" i="70"/>
  <c r="G11" i="70"/>
  <c r="F11" i="70"/>
  <c r="E11" i="70"/>
  <c r="D11" i="70"/>
  <c r="C11" i="70"/>
  <c r="O10" i="70"/>
  <c r="O9" i="70"/>
  <c r="O11" i="70" s="1"/>
  <c r="N8" i="70"/>
  <c r="M8" i="70"/>
  <c r="L8" i="70"/>
  <c r="K8" i="70"/>
  <c r="J8" i="70"/>
  <c r="I8" i="70"/>
  <c r="H8" i="70"/>
  <c r="G8" i="70"/>
  <c r="F8" i="70"/>
  <c r="E8" i="70"/>
  <c r="D8" i="70"/>
  <c r="C8" i="70"/>
  <c r="O7" i="70"/>
  <c r="P7" i="70" s="1"/>
  <c r="O6" i="70"/>
  <c r="P6" i="70" s="1"/>
  <c r="O5" i="70"/>
  <c r="P5" i="70" s="1"/>
  <c r="J8" i="67"/>
  <c r="I8" i="67"/>
  <c r="H8" i="67"/>
  <c r="G8" i="67"/>
  <c r="B8" i="67"/>
  <c r="N7" i="67"/>
  <c r="M7" i="67"/>
  <c r="M8" i="67" s="1"/>
  <c r="L7" i="67"/>
  <c r="L8" i="67" s="1"/>
  <c r="K7" i="67"/>
  <c r="K8" i="67" s="1"/>
  <c r="J7" i="67"/>
  <c r="I7" i="67"/>
  <c r="H7" i="67"/>
  <c r="G7" i="67"/>
  <c r="F7" i="67"/>
  <c r="E7" i="67"/>
  <c r="E8" i="67" s="1"/>
  <c r="D7" i="67"/>
  <c r="D8" i="67" s="1"/>
  <c r="C7" i="67"/>
  <c r="C8" i="67" s="1"/>
  <c r="B7" i="67"/>
  <c r="N6" i="67"/>
  <c r="N5" i="67"/>
  <c r="N4" i="67"/>
  <c r="E13" i="84"/>
  <c r="E8" i="84"/>
  <c r="P9" i="70" l="1"/>
  <c r="O8" i="70"/>
  <c r="P8" i="70" s="1"/>
  <c r="M9" i="63" l="1"/>
  <c r="L9" i="63"/>
  <c r="K9" i="63"/>
  <c r="J9" i="63"/>
  <c r="I9" i="63"/>
  <c r="H9" i="63"/>
  <c r="G9" i="63"/>
  <c r="F9" i="63"/>
  <c r="E9" i="63"/>
  <c r="D9" i="63"/>
  <c r="C9" i="63"/>
  <c r="B9" i="63"/>
  <c r="N8" i="63"/>
  <c r="O8" i="63" s="1"/>
  <c r="N7" i="63"/>
  <c r="O7" i="63" s="1"/>
  <c r="N6" i="63"/>
  <c r="N5" i="63"/>
  <c r="N9" i="63" s="1"/>
  <c r="O5" i="42" l="1"/>
  <c r="B47" i="13"/>
  <c r="N8" i="52"/>
  <c r="M8" i="52"/>
  <c r="L8" i="52"/>
  <c r="K8" i="52"/>
  <c r="J8" i="52"/>
  <c r="I8" i="52"/>
  <c r="H8" i="52"/>
  <c r="G8" i="52"/>
  <c r="F8" i="52"/>
  <c r="E8" i="52"/>
  <c r="D8" i="52"/>
  <c r="C8" i="52"/>
  <c r="B8" i="52"/>
  <c r="N5" i="65"/>
  <c r="N4" i="65"/>
  <c r="O4" i="65"/>
  <c r="N8" i="64"/>
  <c r="M8" i="64"/>
  <c r="L8" i="64"/>
  <c r="K8" i="64"/>
  <c r="J8" i="64"/>
  <c r="I8" i="64"/>
  <c r="H8" i="64"/>
  <c r="G8" i="64"/>
  <c r="F8" i="64"/>
  <c r="E8" i="64"/>
  <c r="D8" i="64"/>
  <c r="C8" i="64"/>
  <c r="O8" i="64" s="1"/>
  <c r="O7" i="64"/>
  <c r="P6" i="64"/>
  <c r="O6" i="64"/>
  <c r="N6" i="62"/>
  <c r="O6" i="62" s="1"/>
  <c r="N8" i="62"/>
  <c r="N7" i="62"/>
  <c r="N5" i="62"/>
  <c r="O5" i="61"/>
  <c r="N5" i="81" l="1"/>
  <c r="N4" i="81"/>
  <c r="C7" i="20"/>
  <c r="B7" i="20"/>
  <c r="N6" i="78"/>
  <c r="N5" i="78"/>
  <c r="N5" i="79"/>
  <c r="N6" i="79"/>
  <c r="N7" i="79"/>
  <c r="N4" i="79"/>
  <c r="N5" i="77"/>
  <c r="N4" i="77"/>
  <c r="O6" i="76"/>
  <c r="O7" i="76"/>
  <c r="O8" i="76"/>
  <c r="O9" i="76"/>
  <c r="O10" i="76"/>
  <c r="O5" i="76"/>
  <c r="N5" i="75"/>
  <c r="N4" i="75"/>
  <c r="N6" i="74"/>
  <c r="N7" i="74"/>
  <c r="N8" i="74"/>
  <c r="N9" i="74"/>
  <c r="N10" i="74"/>
  <c r="N5" i="74"/>
  <c r="D12" i="59" l="1"/>
  <c r="C12" i="59"/>
  <c r="B6" i="58"/>
  <c r="C6" i="58" s="1"/>
  <c r="C5" i="58"/>
  <c r="C4" i="58"/>
  <c r="C3" i="58"/>
  <c r="C6" i="57"/>
  <c r="B6" i="57"/>
  <c r="D5" i="57"/>
  <c r="D4" i="57"/>
  <c r="D6" i="57" s="1"/>
  <c r="C37" i="69" l="1"/>
  <c r="D7" i="73"/>
  <c r="E7" i="73"/>
  <c r="F7" i="73"/>
  <c r="G7" i="73"/>
  <c r="H7" i="73"/>
  <c r="I7" i="73"/>
  <c r="J7" i="73"/>
  <c r="K7" i="73"/>
  <c r="L7" i="73"/>
  <c r="M7" i="73"/>
  <c r="N7" i="73"/>
  <c r="C31" i="69" l="1"/>
  <c r="C34" i="69"/>
  <c r="C10" i="69"/>
  <c r="C11" i="69"/>
  <c r="C32" i="69"/>
  <c r="C13" i="69"/>
  <c r="C26" i="69"/>
  <c r="C7" i="69"/>
  <c r="C15" i="69"/>
  <c r="C27" i="69"/>
  <c r="C35" i="69"/>
  <c r="C30" i="69"/>
  <c r="C24" i="69"/>
  <c r="C33" i="69"/>
  <c r="C14" i="69"/>
  <c r="C8" i="69"/>
  <c r="C16" i="69"/>
  <c r="C28" i="69"/>
  <c r="C36" i="69"/>
  <c r="C23" i="69"/>
  <c r="C12" i="69"/>
  <c r="C25" i="69"/>
  <c r="C6" i="69"/>
  <c r="C9" i="69"/>
  <c r="C17" i="69"/>
  <c r="C29" i="69"/>
  <c r="B15" i="1"/>
  <c r="D14" i="73"/>
  <c r="E14" i="73"/>
  <c r="F14" i="73"/>
  <c r="G14" i="73"/>
  <c r="H14" i="73"/>
  <c r="I14" i="73"/>
  <c r="J14" i="73"/>
  <c r="K14" i="73"/>
  <c r="L14" i="73"/>
  <c r="M14" i="73"/>
  <c r="N14" i="73"/>
  <c r="C14" i="73"/>
  <c r="O13" i="73"/>
  <c r="D12" i="73"/>
  <c r="E12" i="73"/>
  <c r="F12" i="73"/>
  <c r="G12" i="73"/>
  <c r="H12" i="73"/>
  <c r="I12" i="73"/>
  <c r="J12" i="73"/>
  <c r="K12" i="73"/>
  <c r="L12" i="73"/>
  <c r="M12" i="73"/>
  <c r="N12" i="73"/>
  <c r="C12" i="73"/>
  <c r="O10" i="73"/>
  <c r="O11" i="73"/>
  <c r="O9" i="73"/>
  <c r="O8" i="73"/>
  <c r="C7" i="73"/>
  <c r="O7" i="73" s="1"/>
  <c r="O5" i="73"/>
  <c r="O6" i="73"/>
  <c r="O4" i="73"/>
  <c r="O14" i="73" l="1"/>
  <c r="O12" i="73"/>
  <c r="D16" i="3" l="1"/>
  <c r="C16" i="3"/>
</calcChain>
</file>

<file path=xl/sharedStrings.xml><?xml version="1.0" encoding="utf-8"?>
<sst xmlns="http://schemas.openxmlformats.org/spreadsheetml/2006/main" count="818" uniqueCount="385">
  <si>
    <t>項目</t>
  </si>
  <si>
    <t>金額</t>
  </si>
  <si>
    <t>図書館運営費</t>
  </si>
  <si>
    <t>電子目録データ(マーク)作成事業費</t>
  </si>
  <si>
    <t>図書館情報システム運営費</t>
  </si>
  <si>
    <t>指定管理者委託料</t>
    <phoneticPr fontId="1"/>
  </si>
  <si>
    <t>合計</t>
    <phoneticPr fontId="1"/>
  </si>
  <si>
    <t xml:space="preserve">                                                 </t>
  </si>
  <si>
    <t>計</t>
    <phoneticPr fontId="1"/>
  </si>
  <si>
    <t>事務室等</t>
    <phoneticPr fontId="1"/>
  </si>
  <si>
    <t>カフェ</t>
    <phoneticPr fontId="1"/>
  </si>
  <si>
    <t>ホール・会議室</t>
    <phoneticPr fontId="1"/>
  </si>
  <si>
    <t>書庫　　</t>
    <phoneticPr fontId="1"/>
  </si>
  <si>
    <t>閲覧室等　　</t>
    <phoneticPr fontId="1"/>
  </si>
  <si>
    <t>床面積　　　　</t>
    <phoneticPr fontId="1"/>
  </si>
  <si>
    <t>建築面積　</t>
    <phoneticPr fontId="1"/>
  </si>
  <si>
    <t>敷地面積　　　　</t>
    <phoneticPr fontId="1"/>
  </si>
  <si>
    <t>(p.4)建物面積・床面積内訳</t>
    <phoneticPr fontId="1"/>
  </si>
  <si>
    <t>計</t>
  </si>
  <si>
    <t>食堂</t>
    <rPh sb="0" eb="2">
      <t>ショクドウ</t>
    </rPh>
    <phoneticPr fontId="1"/>
  </si>
  <si>
    <t>多目的室</t>
    <rPh sb="0" eb="3">
      <t>タモクテキ</t>
    </rPh>
    <rPh sb="3" eb="4">
      <t>シツ</t>
    </rPh>
    <phoneticPr fontId="1"/>
  </si>
  <si>
    <t>中会議室</t>
  </si>
  <si>
    <t>小会議室</t>
  </si>
  <si>
    <t>大会議室</t>
  </si>
  <si>
    <t>ホール</t>
  </si>
  <si>
    <t>閲覧室以外</t>
    <rPh sb="0" eb="3">
      <t>エツランシツ</t>
    </rPh>
    <rPh sb="3" eb="5">
      <t>イガイ</t>
    </rPh>
    <phoneticPr fontId="1"/>
  </si>
  <si>
    <t xml:space="preserve">                          </t>
  </si>
  <si>
    <t>-</t>
  </si>
  <si>
    <t>その他</t>
  </si>
  <si>
    <t>展示コーナー</t>
    <rPh sb="0" eb="2">
      <t>テンジ</t>
    </rPh>
    <phoneticPr fontId="1"/>
  </si>
  <si>
    <t>-</t>
    <phoneticPr fontId="1"/>
  </si>
  <si>
    <t>YA展示コーナー</t>
    <rPh sb="2" eb="4">
      <t>テンジ</t>
    </rPh>
    <phoneticPr fontId="1"/>
  </si>
  <si>
    <t>国際児童文学館</t>
  </si>
  <si>
    <t>7(室)</t>
    <phoneticPr fontId="1"/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</si>
  <si>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1"/>
  </si>
  <si>
    <t>こども資料室</t>
  </si>
  <si>
    <t>小説読物室</t>
  </si>
  <si>
    <t>10(室)</t>
    <phoneticPr fontId="1"/>
  </si>
  <si>
    <t>研究室</t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</si>
  <si>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1"/>
  </si>
  <si>
    <t>社会・自然系資料室</t>
  </si>
  <si>
    <t>人文系資料室</t>
  </si>
  <si>
    <t>開架冊数</t>
  </si>
  <si>
    <t>面積(㎡)</t>
  </si>
  <si>
    <t>座席数</t>
  </si>
  <si>
    <t>室名</t>
    <phoneticPr fontId="1"/>
  </si>
  <si>
    <t>閲覧室</t>
    <rPh sb="0" eb="3">
      <t>エツランシツ</t>
    </rPh>
    <phoneticPr fontId="1"/>
  </si>
  <si>
    <t>(p.6)閲覧室等の状況</t>
    <phoneticPr fontId="1"/>
  </si>
  <si>
    <t>合計</t>
  </si>
  <si>
    <t>約700</t>
  </si>
  <si>
    <t>一般書・児童書計</t>
  </si>
  <si>
    <t>児童書小計</t>
  </si>
  <si>
    <t>紙芝居</t>
  </si>
  <si>
    <t>絵本</t>
  </si>
  <si>
    <t>よみもの</t>
  </si>
  <si>
    <t>一般書小計</t>
  </si>
  <si>
    <t>旧分類の雑誌</t>
  </si>
  <si>
    <t>分類小計</t>
  </si>
  <si>
    <t>9　文学</t>
  </si>
  <si>
    <t>8　語学</t>
  </si>
  <si>
    <t>7　芸術</t>
  </si>
  <si>
    <t>6　産業</t>
  </si>
  <si>
    <t>5　工学</t>
  </si>
  <si>
    <t>4　自然科学</t>
  </si>
  <si>
    <t>2　歴史</t>
  </si>
  <si>
    <t>1　哲学</t>
  </si>
  <si>
    <t>0　総記</t>
  </si>
  <si>
    <t>児童書</t>
  </si>
  <si>
    <t>一般書</t>
  </si>
  <si>
    <t>※その他：登録換、分類換、合本雑誌等</t>
    <rPh sb="3" eb="4">
      <t>タ</t>
    </rPh>
    <rPh sb="5" eb="8">
      <t>トウロクガエ</t>
    </rPh>
    <rPh sb="9" eb="12">
      <t>ブンルイガエ</t>
    </rPh>
    <rPh sb="13" eb="15">
      <t>ガッポン</t>
    </rPh>
    <rPh sb="15" eb="17">
      <t>ザッシ</t>
    </rPh>
    <rPh sb="17" eb="18">
      <t>ナド</t>
    </rPh>
    <phoneticPr fontId="1"/>
  </si>
  <si>
    <t>※その他</t>
    <rPh sb="3" eb="4">
      <t>タ</t>
    </rPh>
    <phoneticPr fontId="1"/>
  </si>
  <si>
    <t>寄贈</t>
    <rPh sb="0" eb="2">
      <t>キソウ</t>
    </rPh>
    <phoneticPr fontId="1"/>
  </si>
  <si>
    <t>購入</t>
    <rPh sb="0" eb="2">
      <t>コウニュウ</t>
    </rPh>
    <phoneticPr fontId="1"/>
  </si>
  <si>
    <t>マイクロフィッシュ</t>
    <phoneticPr fontId="1"/>
  </si>
  <si>
    <t>マイクロ資料</t>
    <phoneticPr fontId="1"/>
  </si>
  <si>
    <t>DVD-ROM</t>
  </si>
  <si>
    <t>CD-ROM</t>
  </si>
  <si>
    <t>CD</t>
  </si>
  <si>
    <t>音響</t>
  </si>
  <si>
    <t>DVD</t>
  </si>
  <si>
    <t>映像</t>
  </si>
  <si>
    <t>所蔵点数</t>
  </si>
  <si>
    <t>府域公共図書館以外</t>
  </si>
  <si>
    <t>高等学校図書館</t>
  </si>
  <si>
    <t>市町村読書会</t>
  </si>
  <si>
    <t>協力貸出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</si>
  <si>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</si>
  <si>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</si>
  <si>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</si>
  <si>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</si>
  <si>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</si>
  <si>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</si>
  <si>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</si>
  <si>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</si>
  <si>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</si>
  <si>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</si>
  <si>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</si>
  <si>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</si>
  <si>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冊数</t>
  </si>
  <si>
    <t>合 計</t>
  </si>
  <si>
    <t>中之島→中央</t>
  </si>
  <si>
    <t>中央→中之島</t>
  </si>
  <si>
    <t>WEB</t>
  </si>
  <si>
    <t>＊ 人口比とは、人口千人当たりの貸出冊数</t>
  </si>
  <si>
    <t>計</t>
    <rPh sb="0" eb="1">
      <t>ケイ</t>
    </rPh>
    <phoneticPr fontId="1"/>
  </si>
  <si>
    <t>岬町</t>
  </si>
  <si>
    <t>阪南市</t>
  </si>
  <si>
    <t>泉南市</t>
  </si>
  <si>
    <t>田尻町</t>
  </si>
  <si>
    <t>泉佐野市</t>
  </si>
  <si>
    <t>熊取町</t>
  </si>
  <si>
    <t>貝塚市</t>
  </si>
  <si>
    <t>岸和田市</t>
  </si>
  <si>
    <t>和泉市</t>
  </si>
  <si>
    <t>忠岡町</t>
  </si>
  <si>
    <t>泉大津市</t>
  </si>
  <si>
    <t>高石市</t>
  </si>
  <si>
    <t>堺市</t>
  </si>
  <si>
    <t>千早赤阪村</t>
  </si>
  <si>
    <t>河南町</t>
  </si>
  <si>
    <t>太子町</t>
  </si>
  <si>
    <t>河内長野市</t>
  </si>
  <si>
    <t>富田林市</t>
  </si>
  <si>
    <t>大阪狭山市</t>
  </si>
  <si>
    <t>羽曳野市</t>
  </si>
  <si>
    <t>松原市</t>
  </si>
  <si>
    <t>藤井寺市</t>
  </si>
  <si>
    <t>大阪市</t>
  </si>
  <si>
    <t>柏原市</t>
  </si>
  <si>
    <t>八尾市</t>
  </si>
  <si>
    <t>東大阪市</t>
  </si>
  <si>
    <t>大東市</t>
  </si>
  <si>
    <t>四條畷市</t>
  </si>
  <si>
    <t>門真市</t>
  </si>
  <si>
    <t>寝屋川市</t>
  </si>
  <si>
    <t>交野市</t>
  </si>
  <si>
    <t>枚方市</t>
  </si>
  <si>
    <t>吹田市</t>
  </si>
  <si>
    <t>摂津市</t>
  </si>
  <si>
    <t>茨木市</t>
  </si>
  <si>
    <t>高槻市</t>
  </si>
  <si>
    <t>島本町</t>
  </si>
  <si>
    <t>豊中市</t>
  </si>
  <si>
    <t>池田市</t>
  </si>
  <si>
    <t>箕面市</t>
  </si>
  <si>
    <t>豊能町</t>
  </si>
  <si>
    <t>能勢町</t>
  </si>
  <si>
    <t>人口比</t>
  </si>
  <si>
    <t>貸出冊数</t>
  </si>
  <si>
    <t>自治体名</t>
  </si>
  <si>
    <t>朗読実施時間数</t>
  </si>
  <si>
    <t>延べ利用者数</t>
  </si>
  <si>
    <t>郵送貸出冊数</t>
  </si>
  <si>
    <t>郵送貸出件数</t>
    <phoneticPr fontId="1"/>
  </si>
  <si>
    <t>巻数</t>
  </si>
  <si>
    <t>タイトル数</t>
  </si>
  <si>
    <t>借受貸出</t>
  </si>
  <si>
    <t>個人貸出</t>
  </si>
  <si>
    <t>※ 協力貸出とは機関・団体等への貸出</t>
    <phoneticPr fontId="1"/>
  </si>
  <si>
    <t>合計時間数</t>
  </si>
  <si>
    <t>利用時間数</t>
  </si>
  <si>
    <t>指導時間数</t>
  </si>
  <si>
    <t>一日平均</t>
  </si>
  <si>
    <t>入室者数</t>
  </si>
  <si>
    <t>小学校</t>
  </si>
  <si>
    <t>幼稚園</t>
  </si>
  <si>
    <t>保育所</t>
  </si>
  <si>
    <t>人数</t>
  </si>
  <si>
    <t>件数</t>
  </si>
  <si>
    <t>入館者数</t>
  </si>
  <si>
    <t>一日平均</t>
    <phoneticPr fontId="1"/>
  </si>
  <si>
    <t xml:space="preserve">その他ポスター・チラシ等（登録外）     </t>
  </si>
  <si>
    <t>総計</t>
  </si>
  <si>
    <t>ＡＶ資料</t>
  </si>
  <si>
    <t>外国語</t>
  </si>
  <si>
    <t>一般</t>
  </si>
  <si>
    <t>マンガ</t>
  </si>
  <si>
    <t>児童</t>
  </si>
  <si>
    <t>日本語</t>
  </si>
  <si>
    <t>定期刊行物</t>
    <rPh sb="0" eb="2">
      <t>テイキ</t>
    </rPh>
    <rPh sb="2" eb="5">
      <t>カンコウブツ</t>
    </rPh>
    <phoneticPr fontId="1"/>
  </si>
  <si>
    <t>図書</t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</si>
  <si>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1"/>
  </si>
  <si>
    <t>寄贈</t>
  </si>
  <si>
    <t>購入</t>
  </si>
  <si>
    <t>点数</t>
    <rPh sb="0" eb="2">
      <t>テンスウ</t>
    </rPh>
    <phoneticPr fontId="1"/>
  </si>
  <si>
    <t>参加
人数</t>
    <rPh sb="0" eb="2">
      <t>サンカ</t>
    </rPh>
    <rPh sb="3" eb="5">
      <t>ニンズウ</t>
    </rPh>
    <phoneticPr fontId="1"/>
  </si>
  <si>
    <t>イベント名</t>
    <rPh sb="4" eb="5">
      <t>メイ</t>
    </rPh>
    <phoneticPr fontId="1"/>
  </si>
  <si>
    <t>開催日</t>
    <rPh sb="0" eb="3">
      <t>カイサイビ</t>
    </rPh>
    <phoneticPr fontId="1"/>
  </si>
  <si>
    <t>参加人数</t>
  </si>
  <si>
    <t xml:space="preserve"> </t>
  </si>
  <si>
    <t>件数</t>
    <rPh sb="0" eb="2">
      <t>ケンスウ</t>
    </rPh>
    <phoneticPr fontId="1"/>
  </si>
  <si>
    <t>一日平均</t>
    <rPh sb="0" eb="2">
      <t>イチニチ</t>
    </rPh>
    <rPh sb="2" eb="4">
      <t>ヘイキン</t>
    </rPh>
    <phoneticPr fontId="1"/>
  </si>
  <si>
    <t>入館者数
(両館合計)</t>
    <rPh sb="6" eb="8">
      <t>リョウカン</t>
    </rPh>
    <rPh sb="8" eb="10">
      <t>ゴウケイ</t>
    </rPh>
    <phoneticPr fontId="1"/>
  </si>
  <si>
    <t>入館者数
(児童文学館)</t>
    <rPh sb="6" eb="8">
      <t>ジドウ</t>
    </rPh>
    <rPh sb="8" eb="10">
      <t>ブンガク</t>
    </rPh>
    <rPh sb="10" eb="11">
      <t>カン</t>
    </rPh>
    <phoneticPr fontId="1"/>
  </si>
  <si>
    <t>入館者数
(中央図書館)</t>
    <rPh sb="6" eb="8">
      <t>チュウオウ</t>
    </rPh>
    <rPh sb="8" eb="11">
      <t>トショカン</t>
    </rPh>
    <phoneticPr fontId="1"/>
  </si>
  <si>
    <t>開館日数</t>
  </si>
  <si>
    <t>更新</t>
  </si>
  <si>
    <t>新規</t>
  </si>
  <si>
    <t>※ 児童は小学生以下</t>
    <phoneticPr fontId="1"/>
  </si>
  <si>
    <t>滋賀県</t>
  </si>
  <si>
    <t>和歌山県</t>
  </si>
  <si>
    <t>奈良県</t>
  </si>
  <si>
    <t>兵庫県</t>
  </si>
  <si>
    <t>京都府</t>
  </si>
  <si>
    <t>泉南</t>
  </si>
  <si>
    <t>泉北</t>
  </si>
  <si>
    <t>南河内</t>
  </si>
  <si>
    <t>東大阪</t>
  </si>
  <si>
    <t>中河内</t>
  </si>
  <si>
    <t>北河内</t>
  </si>
  <si>
    <t>三島</t>
  </si>
  <si>
    <t>豊能</t>
  </si>
  <si>
    <t>％</t>
    <phoneticPr fontId="1"/>
  </si>
  <si>
    <t>登録者数</t>
  </si>
  <si>
    <t>地域</t>
  </si>
  <si>
    <t>（地域別）</t>
  </si>
  <si>
    <t>70歳以上</t>
    <phoneticPr fontId="1"/>
  </si>
  <si>
    <t>60～69歳</t>
    <phoneticPr fontId="1"/>
  </si>
  <si>
    <t>50～59歳</t>
    <phoneticPr fontId="1"/>
  </si>
  <si>
    <t>40～49歳</t>
    <phoneticPr fontId="1"/>
  </si>
  <si>
    <t>30～39歳</t>
    <phoneticPr fontId="1"/>
  </si>
  <si>
    <t>23～29歳</t>
    <phoneticPr fontId="1"/>
  </si>
  <si>
    <t>19～22歳</t>
    <phoneticPr fontId="1"/>
  </si>
  <si>
    <t>16～18歳</t>
    <phoneticPr fontId="1"/>
  </si>
  <si>
    <t>13～15歳</t>
    <phoneticPr fontId="1"/>
  </si>
  <si>
    <t>10～12歳</t>
    <phoneticPr fontId="1"/>
  </si>
  <si>
    <t>7～9歳</t>
    <phoneticPr fontId="1"/>
  </si>
  <si>
    <t>6歳以下</t>
    <rPh sb="1" eb="2">
      <t>サイ</t>
    </rPh>
    <phoneticPr fontId="1"/>
  </si>
  <si>
    <t>（年齢別）</t>
  </si>
  <si>
    <t>書庫出納
（両館合計）</t>
    <rPh sb="6" eb="8">
      <t>リョウカン</t>
    </rPh>
    <rPh sb="8" eb="10">
      <t>ゴウケイ</t>
    </rPh>
    <phoneticPr fontId="1"/>
  </si>
  <si>
    <t>書庫出納
(児童文学館)</t>
    <rPh sb="6" eb="8">
      <t>ジドウ</t>
    </rPh>
    <rPh sb="8" eb="10">
      <t>ブンガク</t>
    </rPh>
    <rPh sb="10" eb="11">
      <t>カン</t>
    </rPh>
    <phoneticPr fontId="1"/>
  </si>
  <si>
    <t>書庫出納
(中央図書館)</t>
    <rPh sb="6" eb="8">
      <t>チュウオウ</t>
    </rPh>
    <rPh sb="8" eb="11">
      <t>トショカン</t>
    </rPh>
    <phoneticPr fontId="1"/>
  </si>
  <si>
    <t>内児文館枚数</t>
  </si>
  <si>
    <t>総枚数</t>
  </si>
  <si>
    <t>WEB申込件数</t>
    <phoneticPr fontId="1"/>
  </si>
  <si>
    <t>郵送申込件数</t>
  </si>
  <si>
    <t>新規貸出登録グループ数</t>
    <phoneticPr fontId="1"/>
  </si>
  <si>
    <t>全申込件数</t>
  </si>
  <si>
    <t>複写</t>
  </si>
  <si>
    <t>貸出</t>
  </si>
  <si>
    <t>レファレンス</t>
  </si>
  <si>
    <t>サービス種別</t>
    <rPh sb="4" eb="6">
      <t>シュベツ</t>
    </rPh>
    <phoneticPr fontId="1"/>
  </si>
  <si>
    <t>文書</t>
  </si>
  <si>
    <t>電話</t>
  </si>
  <si>
    <t>口頭</t>
  </si>
  <si>
    <t>館内</t>
  </si>
  <si>
    <t>窓口</t>
  </si>
  <si>
    <t>横断</t>
    <phoneticPr fontId="1"/>
  </si>
  <si>
    <t>WEB（児童文学館）</t>
    <rPh sb="4" eb="6">
      <t>ジドウ</t>
    </rPh>
    <rPh sb="6" eb="8">
      <t>ブンガク</t>
    </rPh>
    <rPh sb="8" eb="9">
      <t>カン</t>
    </rPh>
    <phoneticPr fontId="1"/>
  </si>
  <si>
    <t>総利用人数</t>
  </si>
  <si>
    <t>合計（人数）</t>
  </si>
  <si>
    <t>合計（回数）</t>
  </si>
  <si>
    <t>生涯学習等</t>
    <rPh sb="0" eb="2">
      <t>ショウガイ</t>
    </rPh>
    <rPh sb="2" eb="4">
      <t>ガクシュウ</t>
    </rPh>
    <phoneticPr fontId="1"/>
  </si>
  <si>
    <t>講座・研修等</t>
  </si>
  <si>
    <t>会議室</t>
    <phoneticPr fontId="1"/>
  </si>
  <si>
    <t>音楽会・演劇等</t>
  </si>
  <si>
    <t>講演等</t>
  </si>
  <si>
    <t>検索</t>
    <rPh sb="0" eb="2">
      <t>ケンサク</t>
    </rPh>
    <phoneticPr fontId="1"/>
  </si>
  <si>
    <t>※ 協力貸出、高等学校図書館、府域市町村読書会への貸出、府外図書館等への貸出の合計</t>
    <phoneticPr fontId="1"/>
  </si>
  <si>
    <t>WEB</t>
    <phoneticPr fontId="1"/>
  </si>
  <si>
    <t>ＯＰＡＣ</t>
    <phoneticPr fontId="1"/>
  </si>
  <si>
    <t>合計</t>
    <rPh sb="0" eb="2">
      <t>ゴウケイ</t>
    </rPh>
    <phoneticPr fontId="1"/>
  </si>
  <si>
    <t>　　　　　　　　　　　　区分
分類(NDC）</t>
    <phoneticPr fontId="1"/>
  </si>
  <si>
    <t>和書(冊)</t>
    <phoneticPr fontId="1"/>
  </si>
  <si>
    <t>洋書(冊)</t>
    <phoneticPr fontId="1"/>
  </si>
  <si>
    <t>計(冊)</t>
    <phoneticPr fontId="1"/>
  </si>
  <si>
    <t>構成比(％)</t>
    <phoneticPr fontId="1"/>
  </si>
  <si>
    <t>一般書</t>
    <phoneticPr fontId="1"/>
  </si>
  <si>
    <t>3　社会科学</t>
    <phoneticPr fontId="1"/>
  </si>
  <si>
    <t>児童書</t>
    <phoneticPr fontId="1"/>
  </si>
  <si>
    <t>ビデオテープ</t>
    <phoneticPr fontId="1"/>
  </si>
  <si>
    <t>カセットテープ</t>
    <phoneticPr fontId="1"/>
  </si>
  <si>
    <t>電子媒体</t>
    <phoneticPr fontId="1"/>
  </si>
  <si>
    <t>フロッピーディスク</t>
    <phoneticPr fontId="1"/>
  </si>
  <si>
    <t>マイクロフィルム</t>
    <phoneticPr fontId="1"/>
  </si>
  <si>
    <t>貸出団体数(延べ)</t>
    <phoneticPr fontId="1"/>
  </si>
  <si>
    <t>貸出セット数計</t>
    <phoneticPr fontId="1"/>
  </si>
  <si>
    <r>
      <t>貸出冊数計</t>
    </r>
    <r>
      <rPr>
        <sz val="10.5"/>
        <color rgb="FF000000"/>
        <rFont val="Century"/>
        <family val="1"/>
      </rPr>
      <t/>
    </r>
    <phoneticPr fontId="1"/>
  </si>
  <si>
    <t>特別貸出用図書セット　　</t>
    <phoneticPr fontId="1"/>
  </si>
  <si>
    <t>アジア絵本貸出セット　　</t>
    <phoneticPr fontId="1"/>
  </si>
  <si>
    <t>展示用セット　　　　　　</t>
    <phoneticPr fontId="1"/>
  </si>
  <si>
    <t>※ 中之島図書館と共通データ</t>
  </si>
  <si>
    <t>オンライン</t>
    <phoneticPr fontId="1"/>
  </si>
  <si>
    <t>和書(冊)</t>
  </si>
  <si>
    <t>洋書(冊)</t>
  </si>
  <si>
    <t>計(冊)</t>
  </si>
  <si>
    <t>　内オンライン</t>
    <rPh sb="1" eb="2">
      <t>ウチ</t>
    </rPh>
    <phoneticPr fontId="1"/>
  </si>
  <si>
    <t>　内オンライン</t>
    <phoneticPr fontId="1"/>
  </si>
  <si>
    <t>朗読実施回数</t>
    <phoneticPr fontId="1"/>
  </si>
  <si>
    <t>音声デイジー提供数</t>
    <rPh sb="0" eb="2">
      <t>オンセイ</t>
    </rPh>
    <phoneticPr fontId="1"/>
  </si>
  <si>
    <t>当館提供コンテンツの利用状況（音声デイジー）</t>
    <rPh sb="2" eb="4">
      <t>テイキョウ</t>
    </rPh>
    <rPh sb="15" eb="17">
      <t>オンセイ</t>
    </rPh>
    <phoneticPr fontId="1"/>
  </si>
  <si>
    <t>当館提供コンテンツの利用状況（テキストデータ）</t>
    <rPh sb="2" eb="4">
      <t>テイキョウ</t>
    </rPh>
    <phoneticPr fontId="1"/>
  </si>
  <si>
    <t>※</t>
  </si>
  <si>
    <t>地下書庫探検ツアー</t>
    <phoneticPr fontId="1"/>
  </si>
  <si>
    <t>※総枚数は，館内複写の枚数と郵送・WEB申込枚数の総計　</t>
    <phoneticPr fontId="1"/>
  </si>
  <si>
    <t>府域公共図書館</t>
    <phoneticPr fontId="1"/>
  </si>
  <si>
    <t>(単位：千円)</t>
    <phoneticPr fontId="1"/>
  </si>
  <si>
    <t>(単位：㎡)</t>
  </si>
  <si>
    <t>国際児童文学館関係経費</t>
    <rPh sb="7" eb="9">
      <t>カンケイ</t>
    </rPh>
    <rPh sb="9" eb="11">
      <t>ケイヒ</t>
    </rPh>
    <phoneticPr fontId="1"/>
  </si>
  <si>
    <t>図書業務委託料</t>
    <phoneticPr fontId="1"/>
  </si>
  <si>
    <t>維持管理費</t>
    <rPh sb="0" eb="5">
      <t>イジカンリヒ</t>
    </rPh>
    <phoneticPr fontId="1"/>
  </si>
  <si>
    <t>ライティホール</t>
    <phoneticPr fontId="1"/>
  </si>
  <si>
    <t>セルフ・カフェコーナー</t>
    <phoneticPr fontId="1"/>
  </si>
  <si>
    <t>グループ読書エリア</t>
    <rPh sb="4" eb="6">
      <t>ドクショ</t>
    </rPh>
    <phoneticPr fontId="1"/>
  </si>
  <si>
    <t>エントランスホール</t>
    <phoneticPr fontId="1"/>
  </si>
  <si>
    <t>-</t>
    <phoneticPr fontId="1"/>
  </si>
  <si>
    <t>テキストデータ提供数</t>
    <phoneticPr fontId="1"/>
  </si>
  <si>
    <t>※蔵書点検により、5月-４日間の閉室期間あり。</t>
    <phoneticPr fontId="1"/>
  </si>
  <si>
    <t xml:space="preserve">※ </t>
  </si>
  <si>
    <t>DVD-ROM等</t>
    <rPh sb="7" eb="8">
      <t>ナド</t>
    </rPh>
    <phoneticPr fontId="1"/>
  </si>
  <si>
    <t>(p.27)個人貸出・書庫出納冊数　</t>
    <phoneticPr fontId="1"/>
  </si>
  <si>
    <t>(p.27)団体貸出</t>
    <phoneticPr fontId="1"/>
  </si>
  <si>
    <t>国内</t>
  </si>
  <si>
    <t>海外</t>
  </si>
  <si>
    <t>人数</t>
    <rPh sb="0" eb="2">
      <t>ニンズウ</t>
    </rPh>
    <phoneticPr fontId="1"/>
  </si>
  <si>
    <t>図書館関係</t>
  </si>
  <si>
    <t>行政機関</t>
  </si>
  <si>
    <t>学校生徒</t>
  </si>
  <si>
    <t>未遡及※</t>
  </si>
  <si>
    <t>※和装書等</t>
  </si>
  <si>
    <t>図書充実整備費</t>
    <rPh sb="0" eb="2">
      <t>トショ</t>
    </rPh>
    <rPh sb="2" eb="4">
      <t>ジュウジツ</t>
    </rPh>
    <rPh sb="4" eb="6">
      <t>セイビ</t>
    </rPh>
    <rPh sb="6" eb="7">
      <t>ヒ</t>
    </rPh>
    <phoneticPr fontId="1"/>
  </si>
  <si>
    <t>守口市</t>
    <phoneticPr fontId="1"/>
  </si>
  <si>
    <t>2025万博と「知」を繋ごうプロジェクト</t>
    <phoneticPr fontId="1"/>
  </si>
  <si>
    <t>地下駐車場　　　　</t>
    <rPh sb="0" eb="2">
      <t>チカ</t>
    </rPh>
    <rPh sb="2" eb="5">
      <t>チュウシャジョウ</t>
    </rPh>
    <phoneticPr fontId="1"/>
  </si>
  <si>
    <t>オンライン</t>
  </si>
  <si>
    <t>※「文書」は郵送、FAXの合計。WEBは365日、口頭は開館日数、電話・文書は対応日数が母数となるため合計の一日平均は算出せず</t>
    <phoneticPr fontId="1"/>
  </si>
  <si>
    <t>※ 窓口・OPAC（館内）は開館日数、WEBは365日がそれぞれ母数となるため、合計の一日平均は算出せず</t>
    <phoneticPr fontId="1"/>
  </si>
  <si>
    <t>※ WEBは中之島図書館と共通データ</t>
    <phoneticPr fontId="1"/>
  </si>
  <si>
    <t>※のべ利用者数</t>
    <phoneticPr fontId="1"/>
  </si>
  <si>
    <t>トップ ※</t>
    <phoneticPr fontId="1"/>
  </si>
  <si>
    <t>おおさかeコレクション ※</t>
    <phoneticPr fontId="1"/>
  </si>
  <si>
    <t>施設整備改修事業費</t>
    <phoneticPr fontId="1"/>
  </si>
  <si>
    <t>来館</t>
  </si>
  <si>
    <t>※ 児童は小学生以下
　オンライン利用者登録は令和７年１月より試行実施
　中之島図書館と共通データ。来館は開館日数、オンラインは1月7日からの84日間を母数として一日平均を算出</t>
    <phoneticPr fontId="1"/>
  </si>
  <si>
    <t>(p.7)図書所蔵統計</t>
    <rPh sb="7" eb="9">
      <t>ショゾウ</t>
    </rPh>
    <rPh sb="9" eb="11">
      <t>トウケイ</t>
    </rPh>
    <phoneticPr fontId="1"/>
  </si>
  <si>
    <t>(p.7)図書受入統計</t>
    <phoneticPr fontId="1"/>
  </si>
  <si>
    <t>(p.7)図書受入点数における購入・寄贈等の割合</t>
    <rPh sb="9" eb="11">
      <t>テンスウ</t>
    </rPh>
    <rPh sb="15" eb="17">
      <t>コウニュウ</t>
    </rPh>
    <rPh sb="18" eb="20">
      <t>キソウ</t>
    </rPh>
    <rPh sb="20" eb="21">
      <t>ナド</t>
    </rPh>
    <rPh sb="22" eb="24">
      <t>ワリアイ</t>
    </rPh>
    <phoneticPr fontId="1"/>
  </si>
  <si>
    <t>(p.7)音響・映像資料等</t>
    <phoneticPr fontId="1"/>
  </si>
  <si>
    <t>受入点数</t>
    <phoneticPr fontId="1"/>
  </si>
  <si>
    <t>(p.12)協力貸出（冊数）</t>
    <phoneticPr fontId="1"/>
  </si>
  <si>
    <t>(p.12)貸出セット</t>
    <rPh sb="6" eb="8">
      <t>カシダシ</t>
    </rPh>
    <phoneticPr fontId="1"/>
  </si>
  <si>
    <t>(p.12)他館からの資料借受（冊数）</t>
    <phoneticPr fontId="1"/>
  </si>
  <si>
    <t>(p.12)シャトル便による搬送（冊数）</t>
    <phoneticPr fontId="1"/>
  </si>
  <si>
    <t>(p.12)他館からのレファレンス（件数）</t>
    <rPh sb="6" eb="8">
      <t>タカン</t>
    </rPh>
    <phoneticPr fontId="1"/>
  </si>
  <si>
    <t>(p.12)遠隔地返却</t>
    <rPh sb="6" eb="9">
      <t>エンカクチ</t>
    </rPh>
    <rPh sb="9" eb="11">
      <t>ヘンキャク</t>
    </rPh>
    <phoneticPr fontId="1"/>
  </si>
  <si>
    <t>(p.12)自治体別貸出冊数</t>
    <phoneticPr fontId="1"/>
  </si>
  <si>
    <r>
      <t xml:space="preserve">(p.13)対面朗読サービス </t>
    </r>
    <r>
      <rPr>
        <b/>
        <sz val="12"/>
        <rFont val="UD デジタル 教科書体 N-R"/>
        <family val="1"/>
        <charset val="128"/>
      </rPr>
      <t>(プライベート録音含む）</t>
    </r>
    <rPh sb="22" eb="24">
      <t>ロクオン</t>
    </rPh>
    <rPh sb="24" eb="25">
      <t>フク</t>
    </rPh>
    <phoneticPr fontId="1"/>
  </si>
  <si>
    <t>(p.13)身体障がい者向け郵送貸出</t>
    <phoneticPr fontId="1"/>
  </si>
  <si>
    <t>(p.13)録音図書等の貸出</t>
    <phoneticPr fontId="1"/>
  </si>
  <si>
    <t>(p.13)国立国会図書館視覚障害者等用データ送信サービスへのデータ提供及び利用状況</t>
    <phoneticPr fontId="1"/>
  </si>
  <si>
    <t>(p.13)利用者支援パソコンの利用</t>
    <phoneticPr fontId="1"/>
  </si>
  <si>
    <t>(p.14)こども資料室入室者数</t>
    <phoneticPr fontId="1"/>
  </si>
  <si>
    <t>(p.14)こども資料室見学・調べ学習などの参加人数</t>
    <phoneticPr fontId="1"/>
  </si>
  <si>
    <t>(p.15)国際児童文学館入館者数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1"/>
  </si>
  <si>
    <t>(p.15)国際児童文学館資料書庫出納冊数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1"/>
  </si>
  <si>
    <t>(p.15)国際児童文学館　Web-OPAC検索回数</t>
    <phoneticPr fontId="1"/>
  </si>
  <si>
    <t>(p.16)国際児童文学館　受入統計</t>
    <phoneticPr fontId="1"/>
  </si>
  <si>
    <t>(p.26)見学視察</t>
    <phoneticPr fontId="1"/>
  </si>
  <si>
    <t>(p.26)地下書庫見学ツアー</t>
    <phoneticPr fontId="1"/>
  </si>
  <si>
    <t>(p.26)開館日数・入館者</t>
    <phoneticPr fontId="1"/>
  </si>
  <si>
    <t>(p.26)利用者登録　</t>
    <phoneticPr fontId="1"/>
  </si>
  <si>
    <t>(p.27)有効登録者の内訳</t>
    <phoneticPr fontId="1"/>
  </si>
  <si>
    <t>(p.27)複写</t>
    <phoneticPr fontId="1"/>
  </si>
  <si>
    <t>(p.27)政策立案支援サービス</t>
    <phoneticPr fontId="1"/>
  </si>
  <si>
    <t>(p.27)個人レファレンス件数</t>
    <rPh sb="6" eb="8">
      <t>コジン</t>
    </rPh>
    <phoneticPr fontId="1"/>
  </si>
  <si>
    <t>(p.27)予約件数</t>
    <phoneticPr fontId="1"/>
  </si>
  <si>
    <t>(p.28)ホームページアクセス状況</t>
    <phoneticPr fontId="1"/>
  </si>
  <si>
    <t>(p.28)「利用者のページ」アクセス数</t>
    <phoneticPr fontId="1"/>
  </si>
  <si>
    <t>(p.28)データベース利用件数</t>
    <phoneticPr fontId="1"/>
  </si>
  <si>
    <t>※契約データベース（計22種　商用オンライン20種、非商用オンライン1種、DVD-ROM1種）</t>
    <phoneticPr fontId="4"/>
  </si>
  <si>
    <t>(p.28)無線LAN利用</t>
    <rPh sb="6" eb="8">
      <t>ムセン</t>
    </rPh>
    <phoneticPr fontId="1"/>
  </si>
  <si>
    <t>(p.28)ホール・会議室の利用</t>
    <phoneticPr fontId="1"/>
  </si>
  <si>
    <t>(p.3）令和7年度当初予算</t>
    <rPh sb="5" eb="7">
      <t>レイワ</t>
    </rPh>
    <phoneticPr fontId="1"/>
  </si>
  <si>
    <t>身体障がい者奉仕活動事業費</t>
    <rPh sb="10" eb="12">
      <t>ジギョウ</t>
    </rPh>
    <phoneticPr fontId="1"/>
  </si>
  <si>
    <t>(「大阪府毎月推計人口 令和6年10月1日現在」による）</t>
    <rPh sb="5" eb="7">
      <t>マイツキ</t>
    </rPh>
    <rPh sb="12" eb="14">
      <t>レイワ</t>
    </rPh>
    <rPh sb="20" eb="21">
      <t>ヒ</t>
    </rPh>
    <phoneticPr fontId="1"/>
  </si>
  <si>
    <t>※1月26日・27日は法定点検、その他保守による利用不可の時間あり</t>
    <phoneticPr fontId="1"/>
  </si>
  <si>
    <t>令和6年度
受入点数</t>
    <rPh sb="0" eb="2">
      <t>レイワ</t>
    </rPh>
    <phoneticPr fontId="1"/>
  </si>
  <si>
    <t>※別途、移行資料約70万点。うち、移管手続き終了は190,775点</t>
    <rPh sb="1" eb="3">
      <t>ベット</t>
    </rPh>
    <rPh sb="4" eb="6">
      <t>イコウ</t>
    </rPh>
    <rPh sb="6" eb="8">
      <t>シリョウ</t>
    </rPh>
    <rPh sb="8" eb="9">
      <t>ヤク</t>
    </rPh>
    <rPh sb="11" eb="13">
      <t>マンテン</t>
    </rPh>
    <rPh sb="17" eb="19">
      <t>イカン</t>
    </rPh>
    <rPh sb="19" eb="21">
      <t>テツヅ</t>
    </rPh>
    <rPh sb="22" eb="24">
      <t>シュウリョウ</t>
    </rPh>
    <rPh sb="32" eb="33">
      <t>テン</t>
    </rPh>
    <phoneticPr fontId="1"/>
  </si>
  <si>
    <t>(p.16)国際児童文学館令和6年度受入点数における購入・寄贈の割合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レイワ</t>
    </rPh>
    <rPh sb="16" eb="17">
      <t>ネン</t>
    </rPh>
    <rPh sb="17" eb="18">
      <t>ド</t>
    </rPh>
    <rPh sb="18" eb="20">
      <t>ウケイレ</t>
    </rPh>
    <rPh sb="20" eb="22">
      <t>テンスウ</t>
    </rPh>
    <rPh sb="26" eb="28">
      <t>コウニュウ</t>
    </rPh>
    <rPh sb="29" eb="31">
      <t>キソウ</t>
    </rPh>
    <rPh sb="32" eb="34">
      <t>ワリアイ</t>
    </rPh>
    <phoneticPr fontId="1"/>
  </si>
  <si>
    <t>5,314点</t>
    <rPh sb="5" eb="6">
      <t>テン</t>
    </rPh>
    <phoneticPr fontId="1"/>
  </si>
  <si>
    <t>7,279点</t>
    <rPh sb="5" eb="6">
      <t>テン</t>
    </rPh>
    <phoneticPr fontId="1"/>
  </si>
  <si>
    <t>12,593点</t>
    <phoneticPr fontId="1"/>
  </si>
  <si>
    <t>※ 中之島図書館と共通データ／1月26日・27日は法定点検、その他保守による利用不可の時間あり</t>
    <phoneticPr fontId="1"/>
  </si>
  <si>
    <t>※　検索エンジン等のクローラ（検索ロボット）によるアクセスを含まない。</t>
    <phoneticPr fontId="1"/>
  </si>
  <si>
    <t>※ 「利用者のページ」ログイン回数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</si>
</sst>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#,##0_);[Red]\(#,##0\)"/>
    <numFmt numFmtId="178" formatCode="0_ "/>
    <numFmt numFmtId="179" formatCode="0.0"/>
    <numFmt numFmtId="180" formatCode="#,##0_ "/>
    <numFmt numFmtId="181" formatCode="0.0_ "/>
    <numFmt numFmtId="182" formatCode="0.0_);[Red]\(0.0\)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Century"/>
      <family val="1"/>
    </font>
    <font>
      <sz val="6"/>
      <name val="游ゴシック"/>
      <family val="3"/>
      <charset val="128"/>
      <scheme val="minor"/>
    </font>
    <font>
      <b/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b/>
      <sz val="10.5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trike/>
      <sz val="11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sz val="8.5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b/>
      <sz val="18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6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7" fillId="0" borderId="0" xfId="0" applyFont="1">
      <alignment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7" xfId="0" applyFont="1" applyFill="1" applyBorder="1" applyAlignment="1">
      <alignment horizontal="right" vertical="center" wrapText="1"/>
    </xf>
    <xf numFmtId="3" fontId="6" fillId="0" borderId="29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7" xfId="0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3" fontId="6" fillId="0" borderId="28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27" xfId="0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0" fontId="6" fillId="0" borderId="46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6" fillId="0" borderId="46" xfId="0" applyFont="1" applyBorder="1">
      <alignment vertical="center"/>
    </xf>
    <xf numFmtId="0" fontId="6" fillId="0" borderId="4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justify" vertical="center"/>
    </xf>
    <xf numFmtId="0" fontId="6" fillId="0" borderId="23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8" xfId="0" applyFont="1" applyBorder="1">
      <alignment vertical="center"/>
    </xf>
    <xf numFmtId="0" fontId="5" fillId="0" borderId="5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6" fillId="0" borderId="0" xfId="0" applyNumberFormat="1" applyFont="1">
      <alignment vertical="center"/>
    </xf>
    <xf numFmtId="0" fontId="5" fillId="0" borderId="51" xfId="0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justify" vertical="center"/>
    </xf>
    <xf numFmtId="0" fontId="6" fillId="0" borderId="57" xfId="0" applyFont="1" applyBorder="1" applyAlignment="1">
      <alignment horizontal="left" vertical="center" wrapText="1"/>
    </xf>
    <xf numFmtId="38" fontId="6" fillId="0" borderId="14" xfId="1" applyFont="1" applyFill="1" applyBorder="1" applyAlignment="1">
      <alignment horizontal="right" vertical="center" wrapText="1"/>
    </xf>
    <xf numFmtId="38" fontId="6" fillId="0" borderId="13" xfId="1" applyFont="1" applyFill="1" applyBorder="1" applyAlignment="1">
      <alignment horizontal="right" vertical="center" wrapText="1"/>
    </xf>
    <xf numFmtId="38" fontId="6" fillId="0" borderId="12" xfId="1" applyFont="1" applyFill="1" applyBorder="1" applyAlignment="1">
      <alignment horizontal="right" vertical="center" wrapText="1"/>
    </xf>
    <xf numFmtId="38" fontId="6" fillId="0" borderId="11" xfId="1" applyFont="1" applyFill="1" applyBorder="1" applyAlignment="1">
      <alignment horizontal="right" vertical="center" wrapText="1"/>
    </xf>
    <xf numFmtId="0" fontId="6" fillId="0" borderId="4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7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66" xfId="0" applyFont="1" applyFill="1" applyBorder="1" applyAlignment="1">
      <alignment horizontal="right" vertical="center"/>
    </xf>
    <xf numFmtId="0" fontId="6" fillId="0" borderId="66" xfId="0" applyFont="1" applyBorder="1" applyAlignment="1">
      <alignment horizontal="right" vertical="center" wrapText="1"/>
    </xf>
    <xf numFmtId="0" fontId="13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6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9" fontId="6" fillId="0" borderId="24" xfId="2" applyFont="1" applyFill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0" fontId="8" fillId="0" borderId="5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26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14" fillId="0" borderId="0" xfId="0" applyFont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38" fontId="6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6" fillId="0" borderId="53" xfId="0" applyFont="1" applyBorder="1" applyAlignment="1">
      <alignment horizontal="center" vertical="center" wrapText="1"/>
    </xf>
    <xf numFmtId="176" fontId="6" fillId="0" borderId="0" xfId="2" applyNumberFormat="1" applyFont="1" applyFill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9" fontId="6" fillId="0" borderId="0" xfId="0" applyNumberFormat="1" applyFont="1">
      <alignment vertical="center"/>
    </xf>
    <xf numFmtId="38" fontId="6" fillId="0" borderId="0" xfId="1" applyFont="1" applyFill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180" fontId="6" fillId="0" borderId="0" xfId="0" applyNumberFormat="1" applyFo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6" fillId="0" borderId="57" xfId="0" applyFont="1" applyBorder="1">
      <alignment vertical="center"/>
    </xf>
    <xf numFmtId="3" fontId="6" fillId="0" borderId="57" xfId="0" applyNumberFormat="1" applyFont="1" applyBorder="1">
      <alignment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>
      <alignment vertical="center"/>
    </xf>
    <xf numFmtId="0" fontId="6" fillId="0" borderId="11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1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top" wrapText="1"/>
    </xf>
    <xf numFmtId="0" fontId="6" fillId="0" borderId="62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0" fillId="0" borderId="33" xfId="0" applyFont="1" applyBorder="1">
      <alignment vertical="center"/>
    </xf>
    <xf numFmtId="0" fontId="6" fillId="0" borderId="40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8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6" fillId="0" borderId="25" xfId="0" applyFont="1" applyFill="1" applyBorder="1" applyAlignment="1">
      <alignment horizontal="right" vertical="center" wrapText="1"/>
    </xf>
    <xf numFmtId="3" fontId="6" fillId="0" borderId="24" xfId="0" applyNumberFormat="1" applyFont="1" applyFill="1" applyBorder="1" applyAlignment="1">
      <alignment horizontal="right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3" fontId="10" fillId="0" borderId="14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3" fontId="10" fillId="0" borderId="27" xfId="0" applyNumberFormat="1" applyFont="1" applyFill="1" applyBorder="1" applyAlignment="1">
      <alignment horizontal="right" vertical="center" wrapText="1"/>
    </xf>
    <xf numFmtId="3" fontId="10" fillId="0" borderId="29" xfId="0" applyNumberFormat="1" applyFont="1" applyFill="1" applyBorder="1" applyAlignment="1">
      <alignment horizontal="right" vertical="center" wrapText="1"/>
    </xf>
    <xf numFmtId="3" fontId="10" fillId="0" borderId="21" xfId="0" applyNumberFormat="1" applyFont="1" applyFill="1" applyBorder="1" applyAlignment="1">
      <alignment horizontal="right" vertical="center" wrapText="1"/>
    </xf>
    <xf numFmtId="3" fontId="10" fillId="0" borderId="17" xfId="0" applyNumberFormat="1" applyFont="1" applyFill="1" applyBorder="1" applyAlignment="1">
      <alignment horizontal="right" vertical="center" wrapText="1"/>
    </xf>
    <xf numFmtId="3" fontId="10" fillId="0" borderId="16" xfId="0" applyNumberFormat="1" applyFont="1" applyFill="1" applyBorder="1" applyAlignment="1">
      <alignment horizontal="right" vertical="center" wrapText="1"/>
    </xf>
    <xf numFmtId="3" fontId="10" fillId="0" borderId="15" xfId="0" applyNumberFormat="1" applyFont="1" applyFill="1" applyBorder="1" applyAlignment="1">
      <alignment horizontal="right" vertical="center" wrapText="1"/>
    </xf>
    <xf numFmtId="3" fontId="10" fillId="0" borderId="14" xfId="0" applyNumberFormat="1" applyFont="1" applyFill="1" applyBorder="1" applyAlignment="1">
      <alignment horizontal="right" vertical="center" wrapText="1"/>
    </xf>
    <xf numFmtId="3" fontId="10" fillId="0" borderId="13" xfId="0" applyNumberFormat="1" applyFont="1" applyFill="1" applyBorder="1" applyAlignment="1">
      <alignment horizontal="right" vertical="center" wrapText="1"/>
    </xf>
    <xf numFmtId="3" fontId="10" fillId="0" borderId="12" xfId="0" applyNumberFormat="1" applyFont="1" applyFill="1" applyBorder="1" applyAlignment="1">
      <alignment horizontal="right" vertical="center" wrapText="1"/>
    </xf>
    <xf numFmtId="176" fontId="10" fillId="0" borderId="10" xfId="0" applyNumberFormat="1" applyFont="1" applyFill="1" applyBorder="1" applyAlignment="1">
      <alignment horizontal="right" vertical="center" wrapText="1"/>
    </xf>
    <xf numFmtId="3" fontId="10" fillId="0" borderId="25" xfId="0" applyNumberFormat="1" applyFont="1" applyFill="1" applyBorder="1" applyAlignment="1">
      <alignment horizontal="right" vertical="center" wrapText="1"/>
    </xf>
    <xf numFmtId="3" fontId="10" fillId="0" borderId="28" xfId="0" applyNumberFormat="1" applyFont="1" applyFill="1" applyBorder="1" applyAlignment="1">
      <alignment horizontal="right" vertical="center" wrapText="1"/>
    </xf>
    <xf numFmtId="3" fontId="10" fillId="0" borderId="24" xfId="0" applyNumberFormat="1" applyFont="1" applyFill="1" applyBorder="1" applyAlignment="1">
      <alignment horizontal="right" vertical="center" wrapText="1"/>
    </xf>
    <xf numFmtId="176" fontId="10" fillId="0" borderId="11" xfId="0" applyNumberFormat="1" applyFont="1" applyFill="1" applyBorder="1" applyAlignment="1">
      <alignment horizontal="right" vertical="center" wrapText="1"/>
    </xf>
    <xf numFmtId="176" fontId="10" fillId="0" borderId="4" xfId="0" applyNumberFormat="1" applyFont="1" applyFill="1" applyBorder="1" applyAlignment="1">
      <alignment horizontal="right" vertical="center" wrapText="1"/>
    </xf>
    <xf numFmtId="176" fontId="10" fillId="0" borderId="6" xfId="0" applyNumberFormat="1" applyFont="1" applyFill="1" applyBorder="1" applyAlignment="1">
      <alignment horizontal="right" vertical="center" wrapText="1"/>
    </xf>
    <xf numFmtId="0" fontId="10" fillId="0" borderId="13" xfId="0" applyFont="1" applyFill="1" applyBorder="1" applyAlignment="1">
      <alignment horizontal="right" vertical="center" wrapText="1"/>
    </xf>
    <xf numFmtId="176" fontId="9" fillId="0" borderId="11" xfId="0" applyNumberFormat="1" applyFont="1" applyFill="1" applyBorder="1" applyAlignment="1">
      <alignment horizontal="right" vertical="center" wrapText="1"/>
    </xf>
    <xf numFmtId="3" fontId="10" fillId="0" borderId="27" xfId="0" applyNumberFormat="1" applyFont="1" applyBorder="1" applyAlignment="1">
      <alignment horizontal="right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3" fontId="10" fillId="0" borderId="25" xfId="0" applyNumberFormat="1" applyFont="1" applyBorder="1" applyAlignment="1">
      <alignment horizontal="right" vertical="center" wrapText="1"/>
    </xf>
    <xf numFmtId="3" fontId="10" fillId="0" borderId="24" xfId="0" applyNumberFormat="1" applyFont="1" applyBorder="1" applyAlignment="1">
      <alignment horizontal="right" vertical="center" wrapText="1"/>
    </xf>
    <xf numFmtId="3" fontId="10" fillId="0" borderId="11" xfId="0" applyNumberFormat="1" applyFont="1" applyBorder="1" applyAlignment="1">
      <alignment horizontal="right" vertical="center" wrapText="1"/>
    </xf>
    <xf numFmtId="176" fontId="10" fillId="0" borderId="21" xfId="0" applyNumberFormat="1" applyFont="1" applyBorder="1" applyAlignment="1">
      <alignment horizontal="right" vertical="center" wrapText="1"/>
    </xf>
    <xf numFmtId="3" fontId="10" fillId="0" borderId="17" xfId="0" applyNumberFormat="1" applyFont="1" applyBorder="1" applyAlignment="1">
      <alignment horizontal="right" vertical="center" wrapText="1"/>
    </xf>
    <xf numFmtId="176" fontId="10" fillId="0" borderId="15" xfId="0" applyNumberFormat="1" applyFont="1" applyBorder="1" applyAlignment="1">
      <alignment horizontal="right" vertical="center" wrapText="1"/>
    </xf>
    <xf numFmtId="176" fontId="10" fillId="0" borderId="12" xfId="0" applyNumberFormat="1" applyFont="1" applyBorder="1" applyAlignment="1">
      <alignment horizontal="right" vertical="center" wrapText="1"/>
    </xf>
    <xf numFmtId="9" fontId="10" fillId="0" borderId="24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0" fillId="0" borderId="26" xfId="0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0" borderId="31" xfId="0" applyNumberFormat="1" applyFont="1" applyBorder="1" applyAlignment="1">
      <alignment horizontal="right" vertical="center" wrapText="1"/>
    </xf>
    <xf numFmtId="3" fontId="6" fillId="0" borderId="30" xfId="0" applyNumberFormat="1" applyFont="1" applyBorder="1" applyAlignment="1">
      <alignment horizontal="right" vertical="center" wrapText="1"/>
    </xf>
    <xf numFmtId="3" fontId="6" fillId="0" borderId="6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3" fontId="6" fillId="0" borderId="27" xfId="0" applyNumberFormat="1" applyFont="1" applyBorder="1" applyAlignment="1">
      <alignment horizontal="right" vertical="center" wrapText="1"/>
    </xf>
    <xf numFmtId="179" fontId="6" fillId="0" borderId="21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79" fontId="6" fillId="0" borderId="15" xfId="0" applyNumberFormat="1" applyFont="1" applyBorder="1" applyAlignment="1">
      <alignment horizontal="right" vertical="center" wrapText="1"/>
    </xf>
    <xf numFmtId="38" fontId="6" fillId="0" borderId="56" xfId="1" applyFont="1" applyFill="1" applyBorder="1" applyAlignment="1">
      <alignment horizontal="right" vertical="center" wrapText="1"/>
    </xf>
    <xf numFmtId="179" fontId="6" fillId="0" borderId="55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180" fontId="6" fillId="0" borderId="16" xfId="0" applyNumberFormat="1" applyFont="1" applyBorder="1" applyAlignment="1">
      <alignment horizontal="right" vertical="center" wrapText="1"/>
    </xf>
    <xf numFmtId="38" fontId="6" fillId="0" borderId="16" xfId="1" applyFont="1" applyFill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179" fontId="6" fillId="0" borderId="12" xfId="0" applyNumberFormat="1" applyFont="1" applyBorder="1" applyAlignment="1">
      <alignment horizontal="right" vertical="center" wrapText="1"/>
    </xf>
    <xf numFmtId="179" fontId="6" fillId="0" borderId="62" xfId="0" applyNumberFormat="1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58" xfId="0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85" xfId="0" applyFont="1" applyBorder="1" applyAlignment="1">
      <alignment horizontal="right" vertical="center"/>
    </xf>
    <xf numFmtId="0" fontId="6" fillId="0" borderId="8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38" fontId="6" fillId="0" borderId="27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0" fontId="6" fillId="0" borderId="58" xfId="0" applyFont="1" applyBorder="1" applyAlignment="1">
      <alignment horizontal="right" vertical="center" wrapText="1"/>
    </xf>
    <xf numFmtId="0" fontId="6" fillId="0" borderId="56" xfId="0" applyFont="1" applyBorder="1" applyAlignment="1">
      <alignment horizontal="right" vertical="center" wrapText="1"/>
    </xf>
    <xf numFmtId="0" fontId="6" fillId="0" borderId="5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3" fontId="10" fillId="0" borderId="49" xfId="0" applyNumberFormat="1" applyFont="1" applyBorder="1" applyAlignment="1">
      <alignment horizontal="right" vertical="center" wrapText="1"/>
    </xf>
    <xf numFmtId="3" fontId="10" fillId="0" borderId="3" xfId="0" applyNumberFormat="1" applyFont="1" applyBorder="1">
      <alignment vertical="center"/>
    </xf>
    <xf numFmtId="3" fontId="10" fillId="0" borderId="14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178" fontId="10" fillId="0" borderId="48" xfId="0" applyNumberFormat="1" applyFont="1" applyBorder="1">
      <alignment vertical="center"/>
    </xf>
    <xf numFmtId="3" fontId="10" fillId="0" borderId="9" xfId="0" applyNumberFormat="1" applyFont="1" applyBorder="1">
      <alignment vertical="center"/>
    </xf>
    <xf numFmtId="0" fontId="10" fillId="0" borderId="27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25" xfId="0" applyFont="1" applyBorder="1" applyAlignment="1">
      <alignment horizontal="right" vertical="center" wrapText="1"/>
    </xf>
    <xf numFmtId="3" fontId="6" fillId="0" borderId="58" xfId="0" applyNumberFormat="1" applyFont="1" applyBorder="1" applyAlignment="1">
      <alignment horizontal="right" vertical="center" wrapText="1"/>
    </xf>
    <xf numFmtId="3" fontId="6" fillId="0" borderId="56" xfId="0" applyNumberFormat="1" applyFont="1" applyBorder="1" applyAlignment="1">
      <alignment horizontal="right" vertical="center" wrapText="1"/>
    </xf>
    <xf numFmtId="3" fontId="6" fillId="0" borderId="59" xfId="0" applyNumberFormat="1" applyFont="1" applyBorder="1" applyAlignment="1">
      <alignment horizontal="right" vertical="center" wrapText="1"/>
    </xf>
    <xf numFmtId="3" fontId="6" fillId="2" borderId="53" xfId="0" applyNumberFormat="1" applyFont="1" applyFill="1" applyBorder="1" applyAlignment="1">
      <alignment horizontal="right" vertical="center" wrapText="1"/>
    </xf>
    <xf numFmtId="0" fontId="6" fillId="0" borderId="48" xfId="0" applyFont="1" applyBorder="1" applyAlignment="1">
      <alignment horizontal="right" vertical="center" wrapText="1"/>
    </xf>
    <xf numFmtId="1" fontId="6" fillId="2" borderId="9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3" fontId="6" fillId="0" borderId="60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2" borderId="80" xfId="0" applyNumberFormat="1" applyFont="1" applyFill="1" applyBorder="1" applyAlignment="1">
      <alignment horizontal="right" vertical="center"/>
    </xf>
    <xf numFmtId="3" fontId="6" fillId="0" borderId="76" xfId="0" applyNumberFormat="1" applyFont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3" fontId="6" fillId="2" borderId="70" xfId="0" applyNumberFormat="1" applyFont="1" applyFill="1" applyBorder="1" applyAlignment="1">
      <alignment horizontal="right" vertical="center"/>
    </xf>
    <xf numFmtId="3" fontId="6" fillId="0" borderId="70" xfId="0" applyNumberFormat="1" applyFont="1" applyBorder="1" applyAlignment="1">
      <alignment horizontal="right" vertical="center" wrapText="1"/>
    </xf>
    <xf numFmtId="3" fontId="6" fillId="2" borderId="76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3" fontId="6" fillId="2" borderId="70" xfId="0" applyNumberFormat="1" applyFont="1" applyFill="1" applyBorder="1" applyAlignment="1">
      <alignment horizontal="right" vertical="center" wrapText="1"/>
    </xf>
    <xf numFmtId="3" fontId="6" fillId="2" borderId="66" xfId="0" applyNumberFormat="1" applyFont="1" applyFill="1" applyBorder="1" applyAlignment="1">
      <alignment horizontal="right" vertical="center"/>
    </xf>
    <xf numFmtId="3" fontId="6" fillId="0" borderId="66" xfId="0" applyNumberFormat="1" applyFont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176" fontId="6" fillId="0" borderId="12" xfId="2" applyNumberFormat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 wrapText="1"/>
    </xf>
    <xf numFmtId="0" fontId="6" fillId="0" borderId="29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3" xfId="0" applyFont="1" applyBorder="1">
      <alignment vertical="center"/>
    </xf>
    <xf numFmtId="38" fontId="6" fillId="0" borderId="28" xfId="1" applyFont="1" applyFill="1" applyBorder="1" applyAlignment="1">
      <alignment horizontal="right" vertical="center" wrapText="1"/>
    </xf>
    <xf numFmtId="0" fontId="6" fillId="0" borderId="28" xfId="0" applyFont="1" applyBorder="1">
      <alignment vertical="center"/>
    </xf>
    <xf numFmtId="56" fontId="6" fillId="0" borderId="25" xfId="0" applyNumberFormat="1" applyFont="1" applyBorder="1" applyAlignment="1">
      <alignment horizontal="justify" vertical="center" wrapText="1"/>
    </xf>
    <xf numFmtId="38" fontId="6" fillId="0" borderId="5" xfId="1" applyFont="1" applyFill="1" applyBorder="1" applyAlignment="1">
      <alignment horizontal="right" vertical="center" wrapText="1"/>
    </xf>
    <xf numFmtId="3" fontId="6" fillId="0" borderId="17" xfId="0" applyNumberFormat="1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 wrapText="1"/>
    </xf>
    <xf numFmtId="180" fontId="6" fillId="0" borderId="17" xfId="0" applyNumberFormat="1" applyFont="1" applyBorder="1" applyAlignment="1">
      <alignment vertical="center" wrapText="1"/>
    </xf>
    <xf numFmtId="180" fontId="6" fillId="0" borderId="16" xfId="0" applyNumberFormat="1" applyFont="1" applyBorder="1" applyAlignment="1">
      <alignment vertical="center" wrapText="1"/>
    </xf>
    <xf numFmtId="180" fontId="6" fillId="0" borderId="15" xfId="0" applyNumberFormat="1" applyFont="1" applyBorder="1" applyAlignment="1">
      <alignment vertical="center" wrapText="1"/>
    </xf>
    <xf numFmtId="180" fontId="6" fillId="0" borderId="5" xfId="0" applyNumberFormat="1" applyFont="1" applyBorder="1" applyAlignment="1">
      <alignment vertical="center" wrapText="1"/>
    </xf>
    <xf numFmtId="180" fontId="6" fillId="0" borderId="14" xfId="0" applyNumberFormat="1" applyFont="1" applyBorder="1" applyAlignment="1">
      <alignment vertical="center" wrapText="1"/>
    </xf>
    <xf numFmtId="180" fontId="6" fillId="0" borderId="13" xfId="0" applyNumberFormat="1" applyFont="1" applyBorder="1" applyAlignment="1">
      <alignment vertical="center" wrapText="1"/>
    </xf>
    <xf numFmtId="180" fontId="6" fillId="0" borderId="12" xfId="0" applyNumberFormat="1" applyFont="1" applyBorder="1" applyAlignment="1">
      <alignment vertical="center" wrapText="1"/>
    </xf>
    <xf numFmtId="180" fontId="6" fillId="0" borderId="9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1" fontId="11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3" fontId="6" fillId="0" borderId="53" xfId="0" applyNumberFormat="1" applyFont="1" applyBorder="1">
      <alignment vertical="center"/>
    </xf>
    <xf numFmtId="181" fontId="6" fillId="0" borderId="53" xfId="0" applyNumberFormat="1" applyFont="1" applyBorder="1">
      <alignment vertical="center"/>
    </xf>
    <xf numFmtId="3" fontId="6" fillId="0" borderId="5" xfId="0" applyNumberFormat="1" applyFont="1" applyBorder="1">
      <alignment vertical="center"/>
    </xf>
    <xf numFmtId="0" fontId="6" fillId="0" borderId="5" xfId="0" applyFont="1" applyBorder="1">
      <alignment vertical="center"/>
    </xf>
    <xf numFmtId="3" fontId="6" fillId="0" borderId="7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23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right" vertical="center" wrapText="1"/>
    </xf>
    <xf numFmtId="177" fontId="6" fillId="0" borderId="27" xfId="0" applyNumberFormat="1" applyFont="1" applyBorder="1" applyAlignment="1"/>
    <xf numFmtId="177" fontId="6" fillId="0" borderId="29" xfId="0" applyNumberFormat="1" applyFont="1" applyBorder="1" applyAlignment="1"/>
    <xf numFmtId="177" fontId="6" fillId="0" borderId="50" xfId="0" applyNumberFormat="1" applyFont="1" applyBorder="1" applyAlignment="1"/>
    <xf numFmtId="177" fontId="6" fillId="0" borderId="3" xfId="0" applyNumberFormat="1" applyFont="1" applyBorder="1" applyAlignment="1">
      <alignment horizontal="right" vertical="center"/>
    </xf>
    <xf numFmtId="177" fontId="6" fillId="0" borderId="3" xfId="0" applyNumberFormat="1" applyFont="1" applyBorder="1">
      <alignment vertical="center"/>
    </xf>
    <xf numFmtId="177" fontId="6" fillId="0" borderId="17" xfId="0" applyNumberFormat="1" applyFont="1" applyBorder="1" applyAlignment="1"/>
    <xf numFmtId="177" fontId="6" fillId="0" borderId="16" xfId="0" applyNumberFormat="1" applyFont="1" applyBorder="1" applyAlignment="1"/>
    <xf numFmtId="177" fontId="6" fillId="0" borderId="49" xfId="0" applyNumberFormat="1" applyFont="1" applyBorder="1" applyAlignment="1"/>
    <xf numFmtId="177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>
      <alignment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0" borderId="39" xfId="0" applyNumberFormat="1" applyFont="1" applyBorder="1" applyAlignment="1">
      <alignment horizontal="right" vertical="center"/>
    </xf>
    <xf numFmtId="177" fontId="6" fillId="0" borderId="0" xfId="0" applyNumberFormat="1" applyFont="1">
      <alignment vertical="center"/>
    </xf>
    <xf numFmtId="177" fontId="6" fillId="0" borderId="16" xfId="0" applyNumberFormat="1" applyFont="1" applyBorder="1">
      <alignment vertical="center"/>
    </xf>
    <xf numFmtId="177" fontId="6" fillId="0" borderId="85" xfId="0" applyNumberFormat="1" applyFont="1" applyBorder="1">
      <alignment vertical="center"/>
    </xf>
    <xf numFmtId="177" fontId="6" fillId="0" borderId="84" xfId="0" applyNumberFormat="1" applyFont="1" applyBorder="1">
      <alignment vertical="center"/>
    </xf>
    <xf numFmtId="177" fontId="6" fillId="0" borderId="83" xfId="0" applyNumberFormat="1" applyFont="1" applyBorder="1">
      <alignment vertical="center"/>
    </xf>
    <xf numFmtId="177" fontId="6" fillId="0" borderId="32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26" xfId="0" applyNumberFormat="1" applyFont="1" applyBorder="1">
      <alignment vertical="center"/>
    </xf>
    <xf numFmtId="3" fontId="6" fillId="0" borderId="2" xfId="0" applyNumberFormat="1" applyFont="1" applyBorder="1" applyAlignment="1">
      <alignment horizontal="right" vertical="center" wrapText="1"/>
    </xf>
    <xf numFmtId="1" fontId="6" fillId="0" borderId="11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182" fontId="6" fillId="0" borderId="3" xfId="0" applyNumberFormat="1" applyFont="1" applyBorder="1" applyAlignment="1">
      <alignment horizontal="right" vertical="center" wrapText="1"/>
    </xf>
    <xf numFmtId="0" fontId="6" fillId="0" borderId="85" xfId="0" applyFont="1" applyBorder="1" applyAlignment="1">
      <alignment horizontal="right" vertical="center" wrapText="1"/>
    </xf>
    <xf numFmtId="0" fontId="6" fillId="0" borderId="84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3" fontId="6" fillId="0" borderId="86" xfId="0" applyNumberFormat="1" applyFont="1" applyBorder="1" applyAlignment="1">
      <alignment horizontal="right" vertical="center" wrapText="1"/>
    </xf>
    <xf numFmtId="182" fontId="6" fillId="0" borderId="86" xfId="0" applyNumberFormat="1" applyFont="1" applyBorder="1" applyAlignment="1">
      <alignment horizontal="right" vertical="center" wrapText="1"/>
    </xf>
    <xf numFmtId="177" fontId="6" fillId="0" borderId="8" xfId="0" applyNumberFormat="1" applyFont="1" applyBorder="1" applyAlignment="1">
      <alignment horizontal="right" vertical="center" wrapText="1"/>
    </xf>
    <xf numFmtId="3" fontId="6" fillId="0" borderId="88" xfId="0" applyNumberFormat="1" applyFont="1" applyBorder="1" applyAlignment="1">
      <alignment horizontal="right" vertical="center" wrapText="1"/>
    </xf>
    <xf numFmtId="178" fontId="6" fillId="0" borderId="9" xfId="0" applyNumberFormat="1" applyFont="1" applyBorder="1" applyAlignment="1">
      <alignment horizontal="right" vertical="center" wrapText="1"/>
    </xf>
    <xf numFmtId="0" fontId="6" fillId="0" borderId="30" xfId="0" applyFont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3" fontId="10" fillId="0" borderId="61" xfId="0" applyNumberFormat="1" applyFont="1" applyFill="1" applyBorder="1" applyAlignment="1">
      <alignment horizontal="right" vertical="center" wrapText="1"/>
    </xf>
    <xf numFmtId="3" fontId="10" fillId="0" borderId="56" xfId="0" applyNumberFormat="1" applyFont="1" applyFill="1" applyBorder="1" applyAlignment="1">
      <alignment horizontal="right" vertical="center" wrapText="1"/>
    </xf>
    <xf numFmtId="3" fontId="10" fillId="0" borderId="59" xfId="0" applyNumberFormat="1" applyFont="1" applyFill="1" applyBorder="1" applyAlignment="1">
      <alignment horizontal="right" vertical="center" wrapText="1"/>
    </xf>
    <xf numFmtId="3" fontId="10" fillId="0" borderId="53" xfId="0" applyNumberFormat="1" applyFont="1" applyFill="1" applyBorder="1" applyAlignment="1">
      <alignment horizontal="right" vertical="center" wrapText="1"/>
    </xf>
    <xf numFmtId="178" fontId="10" fillId="0" borderId="86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10" fillId="0" borderId="82" xfId="0" applyNumberFormat="1" applyFont="1" applyFill="1" applyBorder="1" applyAlignment="1">
      <alignment horizontal="right" vertical="center" wrapText="1"/>
    </xf>
    <xf numFmtId="3" fontId="10" fillId="0" borderId="49" xfId="0" applyNumberFormat="1" applyFont="1" applyFill="1" applyBorder="1" applyAlignment="1">
      <alignment horizontal="right" vertical="center" wrapText="1"/>
    </xf>
    <xf numFmtId="0" fontId="10" fillId="0" borderId="82" xfId="0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right" vertical="center" wrapText="1"/>
    </xf>
    <xf numFmtId="0" fontId="10" fillId="0" borderId="49" xfId="0" applyFont="1" applyFill="1" applyBorder="1" applyAlignment="1">
      <alignment horizontal="right" vertical="center" wrapText="1"/>
    </xf>
    <xf numFmtId="178" fontId="10" fillId="0" borderId="6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right" vertical="center" wrapText="1"/>
    </xf>
    <xf numFmtId="0" fontId="10" fillId="0" borderId="84" xfId="0" applyFont="1" applyFill="1" applyBorder="1" applyAlignment="1">
      <alignment horizontal="right" vertical="center" wrapText="1"/>
    </xf>
    <xf numFmtId="0" fontId="10" fillId="0" borderId="83" xfId="0" applyFont="1" applyFill="1" applyBorder="1" applyAlignment="1">
      <alignment horizontal="right" vertical="center" wrapText="1"/>
    </xf>
    <xf numFmtId="3" fontId="10" fillId="0" borderId="62" xfId="0" applyNumberFormat="1" applyFont="1" applyFill="1" applyBorder="1" applyAlignment="1">
      <alignment horizontal="right" vertical="center" wrapText="1"/>
    </xf>
    <xf numFmtId="178" fontId="10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justify" vertical="center"/>
    </xf>
    <xf numFmtId="180" fontId="6" fillId="0" borderId="0" xfId="0" applyNumberFormat="1" applyFont="1" applyFill="1">
      <alignment vertical="center"/>
    </xf>
    <xf numFmtId="3" fontId="6" fillId="0" borderId="29" xfId="0" applyNumberFormat="1" applyFont="1" applyBorder="1" applyAlignment="1">
      <alignment horizontal="right" vertical="center" wrapText="1"/>
    </xf>
    <xf numFmtId="178" fontId="6" fillId="0" borderId="3" xfId="0" applyNumberFormat="1" applyFont="1" applyBorder="1" applyAlignment="1">
      <alignment horizontal="right" vertical="center" wrapText="1"/>
    </xf>
    <xf numFmtId="178" fontId="6" fillId="0" borderId="5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1" fillId="0" borderId="33" xfId="0" applyFont="1" applyBorder="1">
      <alignment vertical="center"/>
    </xf>
    <xf numFmtId="3" fontId="6" fillId="0" borderId="81" xfId="0" applyNumberFormat="1" applyFont="1" applyBorder="1" applyAlignment="1">
      <alignment horizontal="right" vertical="center" wrapText="1"/>
    </xf>
    <xf numFmtId="3" fontId="6" fillId="0" borderId="75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38" xfId="0" applyNumberFormat="1" applyFont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38" fontId="6" fillId="0" borderId="62" xfId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0" fontId="11" fillId="0" borderId="26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 wrapText="1"/>
    </xf>
    <xf numFmtId="38" fontId="11" fillId="0" borderId="2" xfId="1" applyFont="1" applyFill="1" applyBorder="1" applyAlignment="1">
      <alignment horizontal="right" vertical="center" wrapText="1"/>
    </xf>
    <xf numFmtId="38" fontId="11" fillId="0" borderId="26" xfId="1" applyFont="1" applyFill="1" applyBorder="1" applyAlignment="1">
      <alignment horizontal="right" vertical="center" wrapText="1"/>
    </xf>
    <xf numFmtId="38" fontId="11" fillId="0" borderId="11" xfId="1" applyFont="1" applyFill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5" fillId="0" borderId="0" xfId="0" applyFont="1" applyFill="1" applyAlignment="1">
      <alignment horizontal="justify" vertical="center"/>
    </xf>
    <xf numFmtId="0" fontId="6" fillId="0" borderId="2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10" fillId="0" borderId="35" xfId="0" applyNumberFormat="1" applyFont="1" applyFill="1" applyBorder="1" applyAlignment="1">
      <alignment horizontal="right" vertical="center" wrapText="1"/>
    </xf>
    <xf numFmtId="3" fontId="10" fillId="0" borderId="34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right" vertical="center" wrapText="1"/>
    </xf>
    <xf numFmtId="0" fontId="10" fillId="0" borderId="34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33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6" fillId="0" borderId="80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74" xfId="0" applyFont="1" applyBorder="1" applyAlignment="1">
      <alignment horizontal="center" vertical="center" textRotation="255"/>
    </xf>
    <xf numFmtId="0" fontId="6" fillId="0" borderId="7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9" fillId="0" borderId="65" xfId="0" applyFont="1" applyBorder="1" applyAlignment="1">
      <alignment horizontal="justify" vertical="center"/>
    </xf>
    <xf numFmtId="0" fontId="9" fillId="0" borderId="64" xfId="0" applyFont="1" applyBorder="1" applyAlignment="1">
      <alignment horizontal="justify" vertical="center"/>
    </xf>
    <xf numFmtId="0" fontId="9" fillId="0" borderId="63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255" wrapText="1"/>
    </xf>
    <xf numFmtId="0" fontId="17" fillId="0" borderId="8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center"/>
    </xf>
    <xf numFmtId="0" fontId="10" fillId="0" borderId="51" xfId="0" applyFont="1" applyBorder="1">
      <alignment vertical="center"/>
    </xf>
    <xf numFmtId="0" fontId="6" fillId="0" borderId="0" xfId="0" applyFont="1">
      <alignment vertical="center"/>
    </xf>
    <xf numFmtId="0" fontId="10" fillId="0" borderId="33" xfId="0" applyFont="1" applyBorder="1">
      <alignment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 readingOrder="2"/>
    </xf>
    <xf numFmtId="0" fontId="6" fillId="0" borderId="87" xfId="0" applyFont="1" applyBorder="1" applyAlignment="1">
      <alignment horizontal="center" vertical="center" wrapText="1" readingOrder="2"/>
    </xf>
    <xf numFmtId="0" fontId="6" fillId="0" borderId="25" xfId="0" applyFont="1" applyBorder="1" applyAlignment="1">
      <alignment horizontal="center" vertical="center" wrapText="1" readingOrder="2"/>
    </xf>
    <xf numFmtId="180" fontId="11" fillId="0" borderId="37" xfId="0" applyNumberFormat="1" applyFont="1" applyBorder="1" applyAlignment="1">
      <alignment horizontal="right" vertical="center" wrapText="1"/>
    </xf>
    <xf numFmtId="180" fontId="11" fillId="0" borderId="26" xfId="0" applyNumberFormat="1" applyFont="1" applyBorder="1" applyAlignment="1">
      <alignment horizontal="righ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51FF21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15"/>
  <sheetViews>
    <sheetView tabSelected="1" view="pageBreakPreview" zoomScale="160" zoomScaleNormal="100" zoomScaleSheetLayoutView="160" workbookViewId="0">
      <selection activeCell="D10" sqref="D10"/>
    </sheetView>
  </sheetViews>
  <sheetFormatPr defaultColWidth="9" defaultRowHeight="14.4" x14ac:dyDescent="0.45"/>
  <cols>
    <col min="1" max="1" width="34.796875" style="177" customWidth="1"/>
    <col min="2" max="2" width="13.8984375" style="177" customWidth="1"/>
    <col min="3" max="3" width="5.8984375" style="177" customWidth="1"/>
    <col min="4" max="16384" width="9" style="177"/>
  </cols>
  <sheetData>
    <row r="1" spans="1:2" ht="18" x14ac:dyDescent="0.45">
      <c r="A1" s="1" t="s">
        <v>372</v>
      </c>
    </row>
    <row r="2" spans="1:2" ht="15" thickBot="1" x14ac:dyDescent="0.5">
      <c r="B2" s="2" t="s">
        <v>296</v>
      </c>
    </row>
    <row r="3" spans="1:2" ht="15" thickBot="1" x14ac:dyDescent="0.5">
      <c r="A3" s="3" t="s">
        <v>0</v>
      </c>
      <c r="B3" s="155" t="s">
        <v>1</v>
      </c>
    </row>
    <row r="4" spans="1:2" x14ac:dyDescent="0.45">
      <c r="A4" s="4" t="s">
        <v>320</v>
      </c>
      <c r="B4" s="180">
        <v>72042</v>
      </c>
    </row>
    <row r="5" spans="1:2" x14ac:dyDescent="0.45">
      <c r="A5" s="5" t="s">
        <v>2</v>
      </c>
      <c r="B5" s="181">
        <v>18591</v>
      </c>
    </row>
    <row r="6" spans="1:2" x14ac:dyDescent="0.45">
      <c r="A6" s="5" t="s">
        <v>373</v>
      </c>
      <c r="B6" s="181">
        <v>3917</v>
      </c>
    </row>
    <row r="7" spans="1:2" x14ac:dyDescent="0.45">
      <c r="A7" s="5" t="s">
        <v>3</v>
      </c>
      <c r="B7" s="181">
        <v>4274</v>
      </c>
    </row>
    <row r="8" spans="1:2" x14ac:dyDescent="0.45">
      <c r="A8" s="5" t="s">
        <v>4</v>
      </c>
      <c r="B8" s="181">
        <v>104595</v>
      </c>
    </row>
    <row r="9" spans="1:2" x14ac:dyDescent="0.45">
      <c r="A9" s="6" t="s">
        <v>298</v>
      </c>
      <c r="B9" s="182">
        <v>22125</v>
      </c>
    </row>
    <row r="10" spans="1:2" x14ac:dyDescent="0.45">
      <c r="A10" s="5" t="s">
        <v>299</v>
      </c>
      <c r="B10" s="181">
        <v>328506</v>
      </c>
    </row>
    <row r="11" spans="1:2" x14ac:dyDescent="0.45">
      <c r="A11" s="5" t="s">
        <v>5</v>
      </c>
      <c r="B11" s="181">
        <v>194991</v>
      </c>
    </row>
    <row r="12" spans="1:2" x14ac:dyDescent="0.45">
      <c r="A12" s="6" t="s">
        <v>300</v>
      </c>
      <c r="B12" s="182">
        <v>32356</v>
      </c>
    </row>
    <row r="13" spans="1:2" x14ac:dyDescent="0.45">
      <c r="A13" s="5" t="s">
        <v>331</v>
      </c>
      <c r="B13" s="183">
        <v>38612</v>
      </c>
    </row>
    <row r="14" spans="1:2" x14ac:dyDescent="0.45">
      <c r="A14" s="5" t="s">
        <v>322</v>
      </c>
      <c r="B14" s="181">
        <v>5000</v>
      </c>
    </row>
    <row r="15" spans="1:2" ht="15" thickBot="1" x14ac:dyDescent="0.5">
      <c r="A15" s="173" t="s">
        <v>6</v>
      </c>
      <c r="B15" s="184">
        <f>SUM(B4:B14)</f>
        <v>825009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N4"/>
  <sheetViews>
    <sheetView view="pageBreakPreview" zoomScale="145" zoomScaleNormal="112" zoomScaleSheetLayoutView="145" workbookViewId="0">
      <selection sqref="A1:XFD1048576"/>
    </sheetView>
  </sheetViews>
  <sheetFormatPr defaultColWidth="9" defaultRowHeight="14.4" x14ac:dyDescent="0.45"/>
  <cols>
    <col min="1" max="1" width="5.5" style="147" bestFit="1" customWidth="1"/>
    <col min="2" max="13" width="5.19921875" style="147" customWidth="1"/>
    <col min="14" max="14" width="7.3984375" style="147" bestFit="1" customWidth="1"/>
    <col min="15" max="16384" width="9" style="147"/>
  </cols>
  <sheetData>
    <row r="1" spans="1:14" ht="18" x14ac:dyDescent="0.45">
      <c r="A1" s="493" t="s">
        <v>341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4" ht="18.600000000000001" thickBot="1" x14ac:dyDescent="0.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5" thickBot="1" x14ac:dyDescent="0.5">
      <c r="A3" s="48"/>
      <c r="B3" s="49" t="s">
        <v>97</v>
      </c>
      <c r="C3" s="50" t="s">
        <v>96</v>
      </c>
      <c r="D3" s="50" t="s">
        <v>95</v>
      </c>
      <c r="E3" s="50" t="s">
        <v>94</v>
      </c>
      <c r="F3" s="50" t="s">
        <v>93</v>
      </c>
      <c r="G3" s="50" t="s">
        <v>92</v>
      </c>
      <c r="H3" s="50" t="s">
        <v>91</v>
      </c>
      <c r="I3" s="50" t="s">
        <v>90</v>
      </c>
      <c r="J3" s="50" t="s">
        <v>89</v>
      </c>
      <c r="K3" s="50" t="s">
        <v>88</v>
      </c>
      <c r="L3" s="50" t="s">
        <v>87</v>
      </c>
      <c r="M3" s="51" t="s">
        <v>86</v>
      </c>
      <c r="N3" s="52" t="s">
        <v>99</v>
      </c>
    </row>
    <row r="4" spans="1:14" ht="15" thickBot="1" x14ac:dyDescent="0.5">
      <c r="A4" s="53" t="s">
        <v>98</v>
      </c>
      <c r="B4" s="191">
        <v>98</v>
      </c>
      <c r="C4" s="250">
        <v>124</v>
      </c>
      <c r="D4" s="250">
        <v>109</v>
      </c>
      <c r="E4" s="250">
        <v>107</v>
      </c>
      <c r="F4" s="250">
        <v>124</v>
      </c>
      <c r="G4" s="250">
        <v>95</v>
      </c>
      <c r="H4" s="250">
        <v>100</v>
      </c>
      <c r="I4" s="250">
        <v>106</v>
      </c>
      <c r="J4" s="250">
        <v>50</v>
      </c>
      <c r="K4" s="250">
        <v>114</v>
      </c>
      <c r="L4" s="250">
        <v>94</v>
      </c>
      <c r="M4" s="251">
        <v>106</v>
      </c>
      <c r="N4" s="252">
        <f>SUM(B4:M4)</f>
        <v>1227</v>
      </c>
    </row>
  </sheetData>
  <mergeCells count="1">
    <mergeCell ref="A1:N1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O5"/>
  <sheetViews>
    <sheetView view="pageBreakPreview" zoomScale="115" zoomScaleNormal="100" zoomScaleSheetLayoutView="115" workbookViewId="0">
      <selection sqref="A1:XFD1048576"/>
    </sheetView>
  </sheetViews>
  <sheetFormatPr defaultColWidth="9" defaultRowHeight="14.4" x14ac:dyDescent="0.45"/>
  <cols>
    <col min="1" max="1" width="13.8984375" style="177" bestFit="1" customWidth="1"/>
    <col min="2" max="2" width="7.09765625" style="177" bestFit="1" customWidth="1"/>
    <col min="3" max="6" width="7.5" style="177" bestFit="1" customWidth="1"/>
    <col min="7" max="7" width="7.09765625" style="177" bestFit="1" customWidth="1"/>
    <col min="8" max="8" width="7.5" style="177" bestFit="1" customWidth="1"/>
    <col min="9" max="9" width="6.8984375" style="177" customWidth="1"/>
    <col min="10" max="10" width="6.59765625" style="177" bestFit="1" customWidth="1"/>
    <col min="11" max="11" width="7.5" style="177" bestFit="1" customWidth="1"/>
    <col min="12" max="12" width="7.8984375" style="177" customWidth="1"/>
    <col min="13" max="13" width="7.59765625" style="177" bestFit="1" customWidth="1"/>
    <col min="14" max="14" width="8.59765625" style="177" bestFit="1" customWidth="1"/>
    <col min="15" max="16384" width="9" style="177"/>
  </cols>
  <sheetData>
    <row r="1" spans="1:15" ht="18" x14ac:dyDescent="0.45">
      <c r="A1" s="494" t="s">
        <v>342</v>
      </c>
      <c r="B1" s="494"/>
      <c r="C1" s="494"/>
      <c r="D1" s="494"/>
      <c r="E1" s="494"/>
    </row>
    <row r="2" spans="1:15" ht="18.600000000000001" thickBot="1" x14ac:dyDescent="0.5">
      <c r="A2" s="160"/>
    </row>
    <row r="3" spans="1:15" ht="15" thickBot="1" x14ac:dyDescent="0.5">
      <c r="A3" s="3"/>
      <c r="B3" s="155" t="s">
        <v>97</v>
      </c>
      <c r="C3" s="155" t="s">
        <v>96</v>
      </c>
      <c r="D3" s="155" t="s">
        <v>95</v>
      </c>
      <c r="E3" s="155" t="s">
        <v>94</v>
      </c>
      <c r="F3" s="155" t="s">
        <v>93</v>
      </c>
      <c r="G3" s="155" t="s">
        <v>92</v>
      </c>
      <c r="H3" s="155" t="s">
        <v>91</v>
      </c>
      <c r="I3" s="155" t="s">
        <v>90</v>
      </c>
      <c r="J3" s="155" t="s">
        <v>89</v>
      </c>
      <c r="K3" s="155" t="s">
        <v>88</v>
      </c>
      <c r="L3" s="155" t="s">
        <v>87</v>
      </c>
      <c r="M3" s="155" t="s">
        <v>86</v>
      </c>
      <c r="N3" s="155" t="s">
        <v>99</v>
      </c>
    </row>
    <row r="4" spans="1:15" ht="15" thickBot="1" x14ac:dyDescent="0.5">
      <c r="A4" s="30" t="s">
        <v>101</v>
      </c>
      <c r="B4" s="184">
        <v>9098</v>
      </c>
      <c r="C4" s="184">
        <v>8881</v>
      </c>
      <c r="D4" s="184">
        <v>9404</v>
      </c>
      <c r="E4" s="184">
        <v>9029</v>
      </c>
      <c r="F4" s="184">
        <v>8758</v>
      </c>
      <c r="G4" s="184">
        <v>8319</v>
      </c>
      <c r="H4" s="184">
        <v>9413</v>
      </c>
      <c r="I4" s="184">
        <v>8719</v>
      </c>
      <c r="J4" s="184">
        <v>9072</v>
      </c>
      <c r="K4" s="184">
        <v>9447</v>
      </c>
      <c r="L4" s="184">
        <v>8567</v>
      </c>
      <c r="M4" s="184">
        <v>9038</v>
      </c>
      <c r="N4" s="184">
        <f>SUM(B4:M4)</f>
        <v>107745</v>
      </c>
      <c r="O4" s="54"/>
    </row>
    <row r="5" spans="1:15" ht="15" thickBot="1" x14ac:dyDescent="0.5">
      <c r="A5" s="30" t="s">
        <v>100</v>
      </c>
      <c r="B5" s="184">
        <v>8975</v>
      </c>
      <c r="C5" s="184">
        <v>10559</v>
      </c>
      <c r="D5" s="184">
        <v>10255</v>
      </c>
      <c r="E5" s="184">
        <v>9765</v>
      </c>
      <c r="F5" s="184">
        <v>10047</v>
      </c>
      <c r="G5" s="184">
        <v>9307</v>
      </c>
      <c r="H5" s="184">
        <v>10004</v>
      </c>
      <c r="I5" s="184">
        <v>9549</v>
      </c>
      <c r="J5" s="184">
        <v>9054</v>
      </c>
      <c r="K5" s="184">
        <v>10982</v>
      </c>
      <c r="L5" s="184">
        <v>9752</v>
      </c>
      <c r="M5" s="184">
        <v>10165</v>
      </c>
      <c r="N5" s="184">
        <f>SUM(B5:M5)</f>
        <v>118414</v>
      </c>
      <c r="O5" s="54"/>
    </row>
  </sheetData>
  <mergeCells count="1">
    <mergeCell ref="A1:E1"/>
  </mergeCells>
  <phoneticPr fontId="1"/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O5"/>
  <sheetViews>
    <sheetView view="pageBreakPreview" zoomScale="130" zoomScaleNormal="96" zoomScaleSheetLayoutView="130" workbookViewId="0">
      <selection activeCell="P23" sqref="P23"/>
    </sheetView>
  </sheetViews>
  <sheetFormatPr defaultColWidth="24.59765625" defaultRowHeight="14.4" x14ac:dyDescent="0.45"/>
  <cols>
    <col min="1" max="1" width="13.19921875" style="177" customWidth="1"/>
    <col min="2" max="2" width="6.09765625" style="177" bestFit="1" customWidth="1"/>
    <col min="3" max="14" width="5.09765625" style="177" customWidth="1"/>
    <col min="15" max="15" width="6.5" style="177" bestFit="1" customWidth="1"/>
    <col min="16" max="16384" width="24.59765625" style="177"/>
  </cols>
  <sheetData>
    <row r="1" spans="1:15" ht="18" x14ac:dyDescent="0.45">
      <c r="A1" s="494" t="s">
        <v>343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pans="1:15" ht="18.600000000000001" thickBot="1" x14ac:dyDescent="0.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" thickBot="1" x14ac:dyDescent="0.5">
      <c r="A3" s="470"/>
      <c r="B3" s="495"/>
      <c r="C3" s="8" t="s">
        <v>97</v>
      </c>
      <c r="D3" s="9" t="s">
        <v>96</v>
      </c>
      <c r="E3" s="9" t="s">
        <v>95</v>
      </c>
      <c r="F3" s="9" t="s">
        <v>94</v>
      </c>
      <c r="G3" s="9" t="s">
        <v>93</v>
      </c>
      <c r="H3" s="9" t="s">
        <v>92</v>
      </c>
      <c r="I3" s="9" t="s">
        <v>91</v>
      </c>
      <c r="J3" s="9" t="s">
        <v>90</v>
      </c>
      <c r="K3" s="9" t="s">
        <v>89</v>
      </c>
      <c r="L3" s="9" t="s">
        <v>88</v>
      </c>
      <c r="M3" s="9" t="s">
        <v>87</v>
      </c>
      <c r="N3" s="10" t="s">
        <v>86</v>
      </c>
      <c r="O3" s="155" t="s">
        <v>99</v>
      </c>
    </row>
    <row r="4" spans="1:15" ht="18.75" customHeight="1" x14ac:dyDescent="0.45">
      <c r="A4" s="498" t="s">
        <v>295</v>
      </c>
      <c r="B4" s="499"/>
      <c r="C4" s="25">
        <v>4</v>
      </c>
      <c r="D4" s="56">
        <v>2</v>
      </c>
      <c r="E4" s="56">
        <v>1</v>
      </c>
      <c r="F4" s="56">
        <v>0</v>
      </c>
      <c r="G4" s="56">
        <v>2</v>
      </c>
      <c r="H4" s="56">
        <v>1</v>
      </c>
      <c r="I4" s="56">
        <v>3</v>
      </c>
      <c r="J4" s="56">
        <v>0</v>
      </c>
      <c r="K4" s="56">
        <v>1</v>
      </c>
      <c r="L4" s="56">
        <v>6</v>
      </c>
      <c r="M4" s="56">
        <v>0</v>
      </c>
      <c r="N4" s="56">
        <v>2</v>
      </c>
      <c r="O4" s="72">
        <f>SUM(C4:N4)</f>
        <v>22</v>
      </c>
    </row>
    <row r="5" spans="1:15" ht="15" thickBot="1" x14ac:dyDescent="0.5">
      <c r="A5" s="496" t="s">
        <v>82</v>
      </c>
      <c r="B5" s="497"/>
      <c r="C5" s="253">
        <v>1</v>
      </c>
      <c r="D5" s="254">
        <v>2</v>
      </c>
      <c r="E5" s="254">
        <v>4</v>
      </c>
      <c r="F5" s="254">
        <v>1</v>
      </c>
      <c r="G5" s="254">
        <v>4</v>
      </c>
      <c r="H5" s="254">
        <v>1</v>
      </c>
      <c r="I5" s="254">
        <v>4</v>
      </c>
      <c r="J5" s="254">
        <v>0</v>
      </c>
      <c r="K5" s="254">
        <v>2</v>
      </c>
      <c r="L5" s="254">
        <v>1</v>
      </c>
      <c r="M5" s="254">
        <v>14</v>
      </c>
      <c r="N5" s="254">
        <v>0</v>
      </c>
      <c r="O5" s="58">
        <f>SUM(C5:N5)</f>
        <v>34</v>
      </c>
    </row>
  </sheetData>
  <mergeCells count="4">
    <mergeCell ref="A1:O1"/>
    <mergeCell ref="A3:B3"/>
    <mergeCell ref="A5:B5"/>
    <mergeCell ref="A4:B4"/>
  </mergeCells>
  <phoneticPr fontId="1"/>
  <pageMargins left="0.7" right="0.7" top="0.75" bottom="0.75" header="0.3" footer="0.3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5"/>
  <sheetViews>
    <sheetView view="pageBreakPreview" zoomScale="130" zoomScaleNormal="100" zoomScaleSheetLayoutView="130" workbookViewId="0">
      <selection activeCell="B20" sqref="B20"/>
    </sheetView>
  </sheetViews>
  <sheetFormatPr defaultColWidth="9" defaultRowHeight="14.4" x14ac:dyDescent="0.45"/>
  <cols>
    <col min="1" max="1" width="5.8984375" style="177" customWidth="1"/>
    <col min="2" max="14" width="7.59765625" style="177" customWidth="1"/>
    <col min="15" max="16384" width="9" style="177"/>
  </cols>
  <sheetData>
    <row r="1" spans="1:14" ht="18" x14ac:dyDescent="0.45">
      <c r="A1" s="494" t="s">
        <v>344</v>
      </c>
      <c r="B1" s="494"/>
      <c r="C1" s="494"/>
      <c r="D1" s="494"/>
      <c r="E1" s="494"/>
    </row>
    <row r="2" spans="1:14" ht="18.600000000000001" thickBot="1" x14ac:dyDescent="0.5">
      <c r="A2" s="160"/>
    </row>
    <row r="3" spans="1:14" x14ac:dyDescent="0.45">
      <c r="A3" s="59"/>
      <c r="B3" s="60" t="s">
        <v>97</v>
      </c>
      <c r="C3" s="60" t="s">
        <v>96</v>
      </c>
      <c r="D3" s="60" t="s">
        <v>95</v>
      </c>
      <c r="E3" s="60" t="s">
        <v>94</v>
      </c>
      <c r="F3" s="60" t="s">
        <v>93</v>
      </c>
      <c r="G3" s="60" t="s">
        <v>92</v>
      </c>
      <c r="H3" s="60" t="s">
        <v>91</v>
      </c>
      <c r="I3" s="60" t="s">
        <v>90</v>
      </c>
      <c r="J3" s="60" t="s">
        <v>89</v>
      </c>
      <c r="K3" s="60" t="s">
        <v>88</v>
      </c>
      <c r="L3" s="60" t="s">
        <v>87</v>
      </c>
      <c r="M3" s="60" t="s">
        <v>86</v>
      </c>
      <c r="N3" s="61" t="s">
        <v>99</v>
      </c>
    </row>
    <row r="4" spans="1:14" x14ac:dyDescent="0.45">
      <c r="A4" s="62" t="s">
        <v>168</v>
      </c>
      <c r="B4" s="255">
        <v>15</v>
      </c>
      <c r="C4" s="255">
        <v>11</v>
      </c>
      <c r="D4" s="255">
        <v>8</v>
      </c>
      <c r="E4" s="255">
        <v>11</v>
      </c>
      <c r="F4" s="255">
        <v>12</v>
      </c>
      <c r="G4" s="255">
        <v>11</v>
      </c>
      <c r="H4" s="255">
        <v>9</v>
      </c>
      <c r="I4" s="255">
        <v>11</v>
      </c>
      <c r="J4" s="255">
        <v>7</v>
      </c>
      <c r="K4" s="255">
        <v>10</v>
      </c>
      <c r="L4" s="255">
        <v>10</v>
      </c>
      <c r="M4" s="255">
        <v>10</v>
      </c>
      <c r="N4" s="28">
        <f>SUM(B4:M4)</f>
        <v>125</v>
      </c>
    </row>
    <row r="5" spans="1:14" ht="15" thickBot="1" x14ac:dyDescent="0.5">
      <c r="A5" s="63" t="s">
        <v>98</v>
      </c>
      <c r="B5" s="254">
        <v>69</v>
      </c>
      <c r="C5" s="254">
        <v>68</v>
      </c>
      <c r="D5" s="254">
        <v>61</v>
      </c>
      <c r="E5" s="254">
        <v>73</v>
      </c>
      <c r="F5" s="254">
        <v>56</v>
      </c>
      <c r="G5" s="254">
        <v>42</v>
      </c>
      <c r="H5" s="254">
        <v>51</v>
      </c>
      <c r="I5" s="254">
        <v>36</v>
      </c>
      <c r="J5" s="254">
        <v>24</v>
      </c>
      <c r="K5" s="254">
        <v>44</v>
      </c>
      <c r="L5" s="254">
        <v>60</v>
      </c>
      <c r="M5" s="254">
        <v>49</v>
      </c>
      <c r="N5" s="28">
        <f>SUM(B5:M5)</f>
        <v>633</v>
      </c>
    </row>
  </sheetData>
  <mergeCells count="1">
    <mergeCell ref="A1:E1"/>
  </mergeCells>
  <phoneticPr fontId="1"/>
  <pageMargins left="0.7" right="0.7" top="0.75" bottom="0.75" header="0.3" footer="0.3"/>
  <pageSetup paperSize="9"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E49"/>
  <sheetViews>
    <sheetView view="pageBreakPreview" zoomScale="130" zoomScaleNormal="100" zoomScaleSheetLayoutView="130" workbookViewId="0">
      <selection activeCell="A22" sqref="A22"/>
    </sheetView>
  </sheetViews>
  <sheetFormatPr defaultColWidth="9" defaultRowHeight="14.4" x14ac:dyDescent="0.45"/>
  <cols>
    <col min="1" max="1" width="11" style="177" bestFit="1" customWidth="1"/>
    <col min="2" max="2" width="9" style="177" bestFit="1" customWidth="1"/>
    <col min="3" max="3" width="7.09765625" style="177" bestFit="1" customWidth="1"/>
    <col min="4" max="16384" width="9" style="177"/>
  </cols>
  <sheetData>
    <row r="1" spans="1:3" ht="18" x14ac:dyDescent="0.45">
      <c r="A1" s="156" t="s">
        <v>345</v>
      </c>
      <c r="B1" s="156"/>
      <c r="C1" s="156"/>
    </row>
    <row r="2" spans="1:3" ht="15" thickBot="1" x14ac:dyDescent="0.5">
      <c r="A2" s="165"/>
    </row>
    <row r="3" spans="1:3" ht="15" thickBot="1" x14ac:dyDescent="0.5">
      <c r="A3" s="3" t="s">
        <v>149</v>
      </c>
      <c r="B3" s="9" t="s">
        <v>148</v>
      </c>
      <c r="C3" s="10" t="s">
        <v>147</v>
      </c>
    </row>
    <row r="4" spans="1:3" x14ac:dyDescent="0.45">
      <c r="A4" s="64" t="s">
        <v>146</v>
      </c>
      <c r="B4" s="256">
        <v>1205</v>
      </c>
      <c r="C4" s="257">
        <v>144.80000000000001</v>
      </c>
    </row>
    <row r="5" spans="1:3" x14ac:dyDescent="0.45">
      <c r="A5" s="14" t="s">
        <v>145</v>
      </c>
      <c r="B5" s="258">
        <v>986</v>
      </c>
      <c r="C5" s="259">
        <v>57.9</v>
      </c>
    </row>
    <row r="6" spans="1:3" x14ac:dyDescent="0.45">
      <c r="A6" s="14" t="s">
        <v>144</v>
      </c>
      <c r="B6" s="258">
        <v>1911</v>
      </c>
      <c r="C6" s="259">
        <v>13.9</v>
      </c>
    </row>
    <row r="7" spans="1:3" x14ac:dyDescent="0.45">
      <c r="A7" s="14" t="s">
        <v>143</v>
      </c>
      <c r="B7" s="258">
        <v>1514</v>
      </c>
      <c r="C7" s="259">
        <v>14.6</v>
      </c>
    </row>
    <row r="8" spans="1:3" x14ac:dyDescent="0.45">
      <c r="A8" s="14" t="s">
        <v>142</v>
      </c>
      <c r="B8" s="258">
        <v>1603</v>
      </c>
      <c r="C8" s="259">
        <v>4</v>
      </c>
    </row>
    <row r="9" spans="1:3" x14ac:dyDescent="0.45">
      <c r="A9" s="14" t="s">
        <v>141</v>
      </c>
      <c r="B9" s="258">
        <v>1281</v>
      </c>
      <c r="C9" s="259">
        <v>41.5</v>
      </c>
    </row>
    <row r="10" spans="1:3" x14ac:dyDescent="0.45">
      <c r="A10" s="14" t="s">
        <v>140</v>
      </c>
      <c r="B10" s="258">
        <v>1031</v>
      </c>
      <c r="C10" s="259">
        <v>3</v>
      </c>
    </row>
    <row r="11" spans="1:3" x14ac:dyDescent="0.45">
      <c r="A11" s="14" t="s">
        <v>139</v>
      </c>
      <c r="B11" s="258">
        <v>1902</v>
      </c>
      <c r="C11" s="259">
        <v>6.5</v>
      </c>
    </row>
    <row r="12" spans="1:3" x14ac:dyDescent="0.45">
      <c r="A12" s="14" t="s">
        <v>138</v>
      </c>
      <c r="B12" s="27">
        <v>323</v>
      </c>
      <c r="C12" s="259">
        <v>3.7</v>
      </c>
    </row>
    <row r="13" spans="1:3" x14ac:dyDescent="0.45">
      <c r="A13" s="14" t="s">
        <v>137</v>
      </c>
      <c r="B13" s="258">
        <v>1988</v>
      </c>
      <c r="C13" s="259">
        <v>5</v>
      </c>
    </row>
    <row r="14" spans="1:3" x14ac:dyDescent="0.45">
      <c r="A14" s="14" t="s">
        <v>136</v>
      </c>
      <c r="B14" s="258">
        <v>3336</v>
      </c>
      <c r="C14" s="259">
        <v>8.6</v>
      </c>
    </row>
    <row r="15" spans="1:3" x14ac:dyDescent="0.45">
      <c r="A15" s="14" t="s">
        <v>135</v>
      </c>
      <c r="B15" s="258">
        <v>2338</v>
      </c>
      <c r="C15" s="259">
        <v>31.3</v>
      </c>
    </row>
    <row r="16" spans="1:3" x14ac:dyDescent="0.45">
      <c r="A16" s="14" t="s">
        <v>134</v>
      </c>
      <c r="B16" s="258">
        <v>1570</v>
      </c>
      <c r="C16" s="259">
        <v>7</v>
      </c>
    </row>
    <row r="17" spans="1:4" x14ac:dyDescent="0.45">
      <c r="A17" s="14" t="s">
        <v>321</v>
      </c>
      <c r="B17" s="27">
        <v>391</v>
      </c>
      <c r="C17" s="259">
        <v>2.8</v>
      </c>
    </row>
    <row r="18" spans="1:4" x14ac:dyDescent="0.45">
      <c r="A18" s="14" t="s">
        <v>133</v>
      </c>
      <c r="B18" s="27">
        <v>322</v>
      </c>
      <c r="C18" s="259">
        <v>2.8</v>
      </c>
    </row>
    <row r="19" spans="1:4" x14ac:dyDescent="0.45">
      <c r="A19" s="14" t="s">
        <v>132</v>
      </c>
      <c r="B19" s="260">
        <v>916</v>
      </c>
      <c r="C19" s="261">
        <v>17.100000000000001</v>
      </c>
    </row>
    <row r="20" spans="1:4" x14ac:dyDescent="0.45">
      <c r="A20" s="14" t="s">
        <v>131</v>
      </c>
      <c r="B20" s="255">
        <v>459</v>
      </c>
      <c r="C20" s="259">
        <v>4</v>
      </c>
    </row>
    <row r="21" spans="1:4" x14ac:dyDescent="0.45">
      <c r="A21" s="14" t="s">
        <v>130</v>
      </c>
      <c r="B21" s="262">
        <v>1783</v>
      </c>
      <c r="C21" s="259">
        <v>3.7</v>
      </c>
    </row>
    <row r="22" spans="1:4" x14ac:dyDescent="0.45">
      <c r="A22" s="14" t="s">
        <v>129</v>
      </c>
      <c r="B22" s="262">
        <v>942</v>
      </c>
      <c r="C22" s="259">
        <v>3.6</v>
      </c>
    </row>
    <row r="23" spans="1:4" x14ac:dyDescent="0.45">
      <c r="A23" s="14" t="s">
        <v>128</v>
      </c>
      <c r="B23" s="262">
        <v>1271</v>
      </c>
      <c r="C23" s="259">
        <v>19</v>
      </c>
    </row>
    <row r="24" spans="1:4" x14ac:dyDescent="0.45">
      <c r="A24" s="14" t="s">
        <v>127</v>
      </c>
      <c r="B24" s="262">
        <v>2890</v>
      </c>
      <c r="C24" s="259">
        <v>1</v>
      </c>
    </row>
    <row r="25" spans="1:4" x14ac:dyDescent="0.45">
      <c r="A25" s="14" t="s">
        <v>126</v>
      </c>
      <c r="B25" s="262">
        <v>1342</v>
      </c>
      <c r="C25" s="259">
        <v>21.7</v>
      </c>
    </row>
    <row r="26" spans="1:4" x14ac:dyDescent="0.45">
      <c r="A26" s="14" t="s">
        <v>125</v>
      </c>
      <c r="B26" s="262">
        <v>753</v>
      </c>
      <c r="C26" s="259">
        <v>6.6</v>
      </c>
    </row>
    <row r="27" spans="1:4" x14ac:dyDescent="0.45">
      <c r="A27" s="14" t="s">
        <v>124</v>
      </c>
      <c r="B27" s="262">
        <v>1240</v>
      </c>
      <c r="C27" s="259">
        <v>11.7</v>
      </c>
      <c r="D27" s="35"/>
    </row>
    <row r="28" spans="1:4" x14ac:dyDescent="0.45">
      <c r="A28" s="14" t="s">
        <v>123</v>
      </c>
      <c r="B28" s="262">
        <v>677</v>
      </c>
      <c r="C28" s="259">
        <v>11.8</v>
      </c>
      <c r="D28" s="35"/>
    </row>
    <row r="29" spans="1:4" x14ac:dyDescent="0.45">
      <c r="A29" s="14" t="s">
        <v>122</v>
      </c>
      <c r="B29" s="262">
        <v>2349</v>
      </c>
      <c r="C29" s="259">
        <v>22.5</v>
      </c>
      <c r="D29" s="35"/>
    </row>
    <row r="30" spans="1:4" x14ac:dyDescent="0.45">
      <c r="A30" s="14" t="s">
        <v>121</v>
      </c>
      <c r="B30" s="262">
        <v>2423</v>
      </c>
      <c r="C30" s="259">
        <v>25.1</v>
      </c>
      <c r="D30" s="35"/>
    </row>
    <row r="31" spans="1:4" x14ac:dyDescent="0.45">
      <c r="A31" s="14" t="s">
        <v>120</v>
      </c>
      <c r="B31" s="255">
        <v>784</v>
      </c>
      <c r="C31" s="259">
        <v>63.1</v>
      </c>
      <c r="D31" s="35"/>
    </row>
    <row r="32" spans="1:4" x14ac:dyDescent="0.45">
      <c r="A32" s="14" t="s">
        <v>119</v>
      </c>
      <c r="B32" s="255">
        <v>215</v>
      </c>
      <c r="C32" s="259">
        <v>14.5</v>
      </c>
      <c r="D32" s="35"/>
    </row>
    <row r="33" spans="1:5" x14ac:dyDescent="0.45">
      <c r="A33" s="14" t="s">
        <v>118</v>
      </c>
      <c r="B33" s="255">
        <v>704</v>
      </c>
      <c r="C33" s="259">
        <v>155.6</v>
      </c>
      <c r="D33" s="35"/>
    </row>
    <row r="34" spans="1:5" x14ac:dyDescent="0.45">
      <c r="A34" s="14" t="s">
        <v>117</v>
      </c>
      <c r="B34" s="262">
        <v>1871</v>
      </c>
      <c r="C34" s="259">
        <v>2.2999999999999998</v>
      </c>
      <c r="D34" s="35"/>
    </row>
    <row r="35" spans="1:5" x14ac:dyDescent="0.45">
      <c r="A35" s="14" t="s">
        <v>116</v>
      </c>
      <c r="B35" s="255">
        <v>559</v>
      </c>
      <c r="C35" s="259">
        <v>10.3</v>
      </c>
      <c r="D35" s="35"/>
    </row>
    <row r="36" spans="1:5" x14ac:dyDescent="0.45">
      <c r="A36" s="14" t="s">
        <v>115</v>
      </c>
      <c r="B36" s="255">
        <v>526</v>
      </c>
      <c r="C36" s="259">
        <v>7.2</v>
      </c>
      <c r="D36" s="35"/>
    </row>
    <row r="37" spans="1:5" x14ac:dyDescent="0.45">
      <c r="A37" s="14" t="s">
        <v>114</v>
      </c>
      <c r="B37" s="255">
        <v>235</v>
      </c>
      <c r="C37" s="259">
        <v>14.7</v>
      </c>
      <c r="D37" s="35"/>
    </row>
    <row r="38" spans="1:5" x14ac:dyDescent="0.45">
      <c r="A38" s="14" t="s">
        <v>113</v>
      </c>
      <c r="B38" s="262">
        <v>911</v>
      </c>
      <c r="C38" s="259">
        <v>5</v>
      </c>
      <c r="D38" s="35"/>
    </row>
    <row r="39" spans="1:5" x14ac:dyDescent="0.45">
      <c r="A39" s="14" t="s">
        <v>112</v>
      </c>
      <c r="B39" s="262">
        <v>1127</v>
      </c>
      <c r="C39" s="259">
        <v>6.1</v>
      </c>
      <c r="D39" s="35"/>
    </row>
    <row r="40" spans="1:5" x14ac:dyDescent="0.45">
      <c r="A40" s="14" t="s">
        <v>111</v>
      </c>
      <c r="B40" s="255">
        <v>882</v>
      </c>
      <c r="C40" s="259">
        <v>10.9</v>
      </c>
      <c r="D40" s="35"/>
    </row>
    <row r="41" spans="1:5" x14ac:dyDescent="0.45">
      <c r="A41" s="14" t="s">
        <v>110</v>
      </c>
      <c r="B41" s="263">
        <v>1188</v>
      </c>
      <c r="C41" s="259">
        <v>27.7</v>
      </c>
      <c r="D41" s="35"/>
    </row>
    <row r="42" spans="1:5" x14ac:dyDescent="0.45">
      <c r="A42" s="14" t="s">
        <v>109</v>
      </c>
      <c r="B42" s="262">
        <v>820</v>
      </c>
      <c r="C42" s="259">
        <v>8.1999999999999993</v>
      </c>
      <c r="D42" s="35"/>
    </row>
    <row r="43" spans="1:5" x14ac:dyDescent="0.45">
      <c r="A43" s="14" t="s">
        <v>108</v>
      </c>
      <c r="B43" s="262">
        <v>633</v>
      </c>
      <c r="C43" s="259">
        <v>77.2</v>
      </c>
      <c r="D43" s="35"/>
    </row>
    <row r="44" spans="1:5" x14ac:dyDescent="0.45">
      <c r="A44" s="14" t="s">
        <v>107</v>
      </c>
      <c r="B44" s="264">
        <v>772</v>
      </c>
      <c r="C44" s="259">
        <v>13.5</v>
      </c>
      <c r="D44" s="35"/>
    </row>
    <row r="45" spans="1:5" x14ac:dyDescent="0.45">
      <c r="A45" s="14" t="s">
        <v>106</v>
      </c>
      <c r="B45" s="262">
        <v>1198</v>
      </c>
      <c r="C45" s="259">
        <v>24.9</v>
      </c>
      <c r="D45" s="35"/>
    </row>
    <row r="46" spans="1:5" ht="15" thickBot="1" x14ac:dyDescent="0.5">
      <c r="A46" s="19" t="s">
        <v>105</v>
      </c>
      <c r="B46" s="265">
        <v>396</v>
      </c>
      <c r="C46" s="266">
        <v>28.7</v>
      </c>
      <c r="D46" s="35"/>
    </row>
    <row r="47" spans="1:5" ht="15" thickBot="1" x14ac:dyDescent="0.5">
      <c r="A47" s="3" t="s">
        <v>104</v>
      </c>
      <c r="B47" s="244">
        <f>SUM(B4:B46)</f>
        <v>51567</v>
      </c>
      <c r="C47" s="267">
        <v>5.9</v>
      </c>
      <c r="D47" s="35"/>
      <c r="E47" s="54"/>
    </row>
    <row r="48" spans="1:5" ht="23.25" customHeight="1" x14ac:dyDescent="0.45">
      <c r="A48" s="500" t="s">
        <v>103</v>
      </c>
      <c r="B48" s="500"/>
      <c r="C48" s="500"/>
      <c r="D48" s="500"/>
    </row>
    <row r="49" spans="1:4" x14ac:dyDescent="0.45">
      <c r="A49" s="165" t="s">
        <v>374</v>
      </c>
      <c r="B49" s="165"/>
      <c r="C49" s="165"/>
      <c r="D49" s="65"/>
    </row>
  </sheetData>
  <mergeCells count="1">
    <mergeCell ref="A48:D48"/>
  </mergeCells>
  <phoneticPr fontId="1"/>
  <pageMargins left="0.7" right="0.7" top="0.75" bottom="0.75" header="0.3" footer="0.3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N11"/>
  <sheetViews>
    <sheetView view="pageBreakPreview" zoomScale="145" zoomScaleNormal="100" zoomScaleSheetLayoutView="145" workbookViewId="0">
      <selection activeCell="A18" sqref="A18"/>
    </sheetView>
  </sheetViews>
  <sheetFormatPr defaultColWidth="9" defaultRowHeight="14.4" x14ac:dyDescent="0.45"/>
  <cols>
    <col min="1" max="1" width="16.09765625" style="177" bestFit="1" customWidth="1"/>
    <col min="2" max="13" width="5.19921875" style="177" customWidth="1"/>
    <col min="14" max="14" width="6" style="177" bestFit="1" customWidth="1"/>
    <col min="15" max="16384" width="9" style="177"/>
  </cols>
  <sheetData>
    <row r="1" spans="1:14" ht="18" x14ac:dyDescent="0.45">
      <c r="A1" s="469" t="s">
        <v>346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ht="18" x14ac:dyDescent="0.4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ht="19.5" customHeight="1" thickBot="1" x14ac:dyDescent="0.5">
      <c r="A3" s="501"/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</row>
    <row r="4" spans="1:14" ht="15" thickBot="1" x14ac:dyDescent="0.5">
      <c r="A4" s="3"/>
      <c r="B4" s="8" t="s">
        <v>97</v>
      </c>
      <c r="C4" s="9" t="s">
        <v>96</v>
      </c>
      <c r="D4" s="9" t="s">
        <v>95</v>
      </c>
      <c r="E4" s="9" t="s">
        <v>94</v>
      </c>
      <c r="F4" s="9" t="s">
        <v>93</v>
      </c>
      <c r="G4" s="9" t="s">
        <v>92</v>
      </c>
      <c r="H4" s="9" t="s">
        <v>91</v>
      </c>
      <c r="I4" s="9" t="s">
        <v>90</v>
      </c>
      <c r="J4" s="9" t="s">
        <v>89</v>
      </c>
      <c r="K4" s="9" t="s">
        <v>88</v>
      </c>
      <c r="L4" s="9" t="s">
        <v>87</v>
      </c>
      <c r="M4" s="10" t="s">
        <v>86</v>
      </c>
      <c r="N4" s="155" t="s">
        <v>48</v>
      </c>
    </row>
    <row r="5" spans="1:14" x14ac:dyDescent="0.45">
      <c r="A5" s="162" t="s">
        <v>151</v>
      </c>
      <c r="B5" s="268">
        <v>64</v>
      </c>
      <c r="C5" s="269">
        <v>53</v>
      </c>
      <c r="D5" s="269">
        <v>71</v>
      </c>
      <c r="E5" s="269">
        <v>76</v>
      </c>
      <c r="F5" s="269">
        <v>60</v>
      </c>
      <c r="G5" s="269">
        <v>60</v>
      </c>
      <c r="H5" s="269">
        <v>73</v>
      </c>
      <c r="I5" s="269">
        <v>68</v>
      </c>
      <c r="J5" s="269">
        <v>58</v>
      </c>
      <c r="K5" s="269">
        <v>60</v>
      </c>
      <c r="L5" s="269">
        <v>84</v>
      </c>
      <c r="M5" s="270">
        <v>58</v>
      </c>
      <c r="N5" s="245">
        <f>SUM(B5:M5)</f>
        <v>785</v>
      </c>
    </row>
    <row r="6" spans="1:14" x14ac:dyDescent="0.45">
      <c r="A6" s="66" t="s">
        <v>286</v>
      </c>
      <c r="B6" s="271">
        <v>11</v>
      </c>
      <c r="C6" s="272">
        <v>20</v>
      </c>
      <c r="D6" s="272">
        <v>13</v>
      </c>
      <c r="E6" s="272">
        <v>17</v>
      </c>
      <c r="F6" s="272">
        <v>12</v>
      </c>
      <c r="G6" s="272">
        <v>12</v>
      </c>
      <c r="H6" s="272">
        <v>15</v>
      </c>
      <c r="I6" s="272">
        <v>13</v>
      </c>
      <c r="J6" s="272">
        <v>15</v>
      </c>
      <c r="K6" s="272">
        <v>12</v>
      </c>
      <c r="L6" s="272">
        <v>11</v>
      </c>
      <c r="M6" s="273">
        <v>13</v>
      </c>
      <c r="N6" s="247">
        <f t="shared" ref="N6:N10" si="0">SUM(B6:M6)</f>
        <v>164</v>
      </c>
    </row>
    <row r="7" spans="1:14" x14ac:dyDescent="0.45">
      <c r="A7" s="67" t="s">
        <v>150</v>
      </c>
      <c r="B7" s="274">
        <v>199</v>
      </c>
      <c r="C7" s="275">
        <v>191</v>
      </c>
      <c r="D7" s="275">
        <v>222</v>
      </c>
      <c r="E7" s="275">
        <v>233</v>
      </c>
      <c r="F7" s="275">
        <v>189</v>
      </c>
      <c r="G7" s="275">
        <v>220</v>
      </c>
      <c r="H7" s="275">
        <v>207</v>
      </c>
      <c r="I7" s="275">
        <v>197</v>
      </c>
      <c r="J7" s="275">
        <v>208</v>
      </c>
      <c r="K7" s="275">
        <v>186</v>
      </c>
      <c r="L7" s="275">
        <v>275</v>
      </c>
      <c r="M7" s="276">
        <v>201</v>
      </c>
      <c r="N7" s="248">
        <f t="shared" si="0"/>
        <v>2528</v>
      </c>
    </row>
    <row r="8" spans="1:14" x14ac:dyDescent="0.45">
      <c r="A8" s="68" t="s">
        <v>287</v>
      </c>
      <c r="B8" s="277">
        <v>26</v>
      </c>
      <c r="C8" s="278">
        <v>51</v>
      </c>
      <c r="D8" s="278">
        <v>33</v>
      </c>
      <c r="E8" s="278">
        <v>40</v>
      </c>
      <c r="F8" s="278">
        <v>31</v>
      </c>
      <c r="G8" s="278">
        <v>31</v>
      </c>
      <c r="H8" s="278">
        <v>36</v>
      </c>
      <c r="I8" s="278">
        <v>28</v>
      </c>
      <c r="J8" s="278">
        <v>39</v>
      </c>
      <c r="K8" s="278">
        <v>29</v>
      </c>
      <c r="L8" s="278">
        <v>23</v>
      </c>
      <c r="M8" s="279">
        <v>27</v>
      </c>
      <c r="N8" s="247">
        <f t="shared" si="0"/>
        <v>394</v>
      </c>
    </row>
    <row r="9" spans="1:14" x14ac:dyDescent="0.45">
      <c r="A9" s="68" t="s">
        <v>288</v>
      </c>
      <c r="B9" s="277">
        <v>100</v>
      </c>
      <c r="C9" s="278">
        <v>96</v>
      </c>
      <c r="D9" s="278">
        <v>111</v>
      </c>
      <c r="E9" s="278">
        <v>117</v>
      </c>
      <c r="F9" s="278">
        <v>95</v>
      </c>
      <c r="G9" s="278">
        <v>110</v>
      </c>
      <c r="H9" s="278">
        <v>104</v>
      </c>
      <c r="I9" s="278">
        <v>99</v>
      </c>
      <c r="J9" s="278">
        <v>104</v>
      </c>
      <c r="K9" s="278">
        <v>93</v>
      </c>
      <c r="L9" s="278">
        <v>138</v>
      </c>
      <c r="M9" s="279">
        <v>101</v>
      </c>
      <c r="N9" s="248">
        <f t="shared" si="0"/>
        <v>1268</v>
      </c>
    </row>
    <row r="10" spans="1:14" ht="15" thickBot="1" x14ac:dyDescent="0.5">
      <c r="A10" s="161" t="s">
        <v>287</v>
      </c>
      <c r="B10" s="280">
        <v>13</v>
      </c>
      <c r="C10" s="281">
        <v>26</v>
      </c>
      <c r="D10" s="281">
        <v>17</v>
      </c>
      <c r="E10" s="281">
        <v>20</v>
      </c>
      <c r="F10" s="281">
        <v>16</v>
      </c>
      <c r="G10" s="281">
        <v>16</v>
      </c>
      <c r="H10" s="281">
        <v>18</v>
      </c>
      <c r="I10" s="281">
        <v>14</v>
      </c>
      <c r="J10" s="281">
        <v>20</v>
      </c>
      <c r="K10" s="281">
        <v>15</v>
      </c>
      <c r="L10" s="281">
        <v>12</v>
      </c>
      <c r="M10" s="282">
        <v>14</v>
      </c>
      <c r="N10" s="283">
        <f t="shared" si="0"/>
        <v>201</v>
      </c>
    </row>
    <row r="11" spans="1:14" x14ac:dyDescent="0.45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</row>
  </sheetData>
  <mergeCells count="2">
    <mergeCell ref="A1:N1"/>
    <mergeCell ref="A3:N3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N6"/>
  <sheetViews>
    <sheetView view="pageBreakPreview" zoomScale="130" zoomScaleNormal="100" zoomScaleSheetLayoutView="130" workbookViewId="0">
      <selection activeCell="A22" sqref="A22"/>
    </sheetView>
  </sheetViews>
  <sheetFormatPr defaultColWidth="9" defaultRowHeight="14.4" x14ac:dyDescent="0.45"/>
  <cols>
    <col min="1" max="1" width="13.8984375" style="177" bestFit="1" customWidth="1"/>
    <col min="2" max="13" width="5.59765625" style="177" customWidth="1"/>
    <col min="14" max="14" width="6" style="177" bestFit="1" customWidth="1"/>
    <col min="15" max="16384" width="9" style="177"/>
  </cols>
  <sheetData>
    <row r="1" spans="1:14" ht="18" x14ac:dyDescent="0.45">
      <c r="A1" s="494" t="s">
        <v>347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</row>
    <row r="2" spans="1:14" ht="15" thickBot="1" x14ac:dyDescent="0.5">
      <c r="A2" s="69"/>
    </row>
    <row r="3" spans="1:14" ht="15" thickBot="1" x14ac:dyDescent="0.5">
      <c r="A3" s="3"/>
      <c r="B3" s="8" t="s">
        <v>97</v>
      </c>
      <c r="C3" s="9" t="s">
        <v>96</v>
      </c>
      <c r="D3" s="9" t="s">
        <v>95</v>
      </c>
      <c r="E3" s="9" t="s">
        <v>94</v>
      </c>
      <c r="F3" s="9" t="s">
        <v>93</v>
      </c>
      <c r="G3" s="9" t="s">
        <v>92</v>
      </c>
      <c r="H3" s="9" t="s">
        <v>91</v>
      </c>
      <c r="I3" s="9" t="s">
        <v>90</v>
      </c>
      <c r="J3" s="9" t="s">
        <v>89</v>
      </c>
      <c r="K3" s="9" t="s">
        <v>88</v>
      </c>
      <c r="L3" s="9" t="s">
        <v>87</v>
      </c>
      <c r="M3" s="10" t="s">
        <v>86</v>
      </c>
      <c r="N3" s="155" t="s">
        <v>48</v>
      </c>
    </row>
    <row r="4" spans="1:14" x14ac:dyDescent="0.45">
      <c r="A4" s="70" t="s">
        <v>153</v>
      </c>
      <c r="B4" s="25">
        <v>66</v>
      </c>
      <c r="C4" s="56">
        <v>80</v>
      </c>
      <c r="D4" s="56">
        <v>77</v>
      </c>
      <c r="E4" s="56">
        <v>70</v>
      </c>
      <c r="F4" s="56">
        <v>71</v>
      </c>
      <c r="G4" s="56">
        <v>72</v>
      </c>
      <c r="H4" s="56">
        <v>71</v>
      </c>
      <c r="I4" s="56">
        <v>63</v>
      </c>
      <c r="J4" s="56">
        <v>65</v>
      </c>
      <c r="K4" s="56">
        <v>76</v>
      </c>
      <c r="L4" s="56">
        <v>48</v>
      </c>
      <c r="M4" s="72">
        <v>61</v>
      </c>
      <c r="N4" s="284">
        <f>SUM(B4:M4)</f>
        <v>820</v>
      </c>
    </row>
    <row r="5" spans="1:14" ht="15" thickBot="1" x14ac:dyDescent="0.5">
      <c r="A5" s="71" t="s">
        <v>152</v>
      </c>
      <c r="B5" s="253">
        <v>144</v>
      </c>
      <c r="C5" s="254">
        <v>203</v>
      </c>
      <c r="D5" s="254">
        <v>185</v>
      </c>
      <c r="E5" s="254">
        <v>168</v>
      </c>
      <c r="F5" s="254">
        <v>165</v>
      </c>
      <c r="G5" s="254">
        <v>179</v>
      </c>
      <c r="H5" s="254">
        <v>204</v>
      </c>
      <c r="I5" s="254">
        <v>159</v>
      </c>
      <c r="J5" s="254">
        <v>165</v>
      </c>
      <c r="K5" s="254">
        <v>216</v>
      </c>
      <c r="L5" s="254">
        <v>133</v>
      </c>
      <c r="M5" s="58">
        <v>173</v>
      </c>
      <c r="N5" s="285">
        <f>SUM(B5:M5)</f>
        <v>2094</v>
      </c>
    </row>
    <row r="6" spans="1:14" x14ac:dyDescent="0.45">
      <c r="A6" s="168"/>
    </row>
  </sheetData>
  <mergeCells count="1">
    <mergeCell ref="A1:N1"/>
  </mergeCells>
  <phoneticPr fontId="1"/>
  <pageMargins left="0.7" right="0.7" top="0.75" bottom="0.75" header="0.3" footer="0.3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O11"/>
  <sheetViews>
    <sheetView view="pageBreakPreview" zoomScale="115" zoomScaleNormal="100" zoomScaleSheetLayoutView="115" workbookViewId="0">
      <selection activeCell="B23" sqref="B23"/>
    </sheetView>
  </sheetViews>
  <sheetFormatPr defaultColWidth="25.5" defaultRowHeight="14.4" x14ac:dyDescent="0.45"/>
  <cols>
    <col min="1" max="1" width="9.5" style="177" bestFit="1" customWidth="1"/>
    <col min="2" max="2" width="11.59765625" style="177" bestFit="1" customWidth="1"/>
    <col min="3" max="15" width="5.8984375" style="177" customWidth="1"/>
    <col min="16" max="16384" width="25.5" style="177"/>
  </cols>
  <sheetData>
    <row r="1" spans="1:15" ht="18" x14ac:dyDescent="0.45">
      <c r="A1" s="494" t="s">
        <v>348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pans="1:15" ht="18.75" customHeight="1" x14ac:dyDescent="0.4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5" ht="15" thickBot="1" x14ac:dyDescent="0.5">
      <c r="A3" s="504" t="s">
        <v>158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</row>
    <row r="4" spans="1:15" ht="15" thickBot="1" x14ac:dyDescent="0.5">
      <c r="A4" s="470"/>
      <c r="B4" s="471"/>
      <c r="C4" s="8" t="s">
        <v>97</v>
      </c>
      <c r="D4" s="9" t="s">
        <v>96</v>
      </c>
      <c r="E4" s="9" t="s">
        <v>95</v>
      </c>
      <c r="F4" s="9" t="s">
        <v>94</v>
      </c>
      <c r="G4" s="9" t="s">
        <v>93</v>
      </c>
      <c r="H4" s="9" t="s">
        <v>92</v>
      </c>
      <c r="I4" s="9" t="s">
        <v>91</v>
      </c>
      <c r="J4" s="9" t="s">
        <v>90</v>
      </c>
      <c r="K4" s="9" t="s">
        <v>89</v>
      </c>
      <c r="L4" s="9" t="s">
        <v>88</v>
      </c>
      <c r="M4" s="9" t="s">
        <v>87</v>
      </c>
      <c r="N4" s="10" t="s">
        <v>86</v>
      </c>
      <c r="O4" s="179" t="s">
        <v>48</v>
      </c>
    </row>
    <row r="5" spans="1:15" x14ac:dyDescent="0.45">
      <c r="A5" s="505" t="s">
        <v>157</v>
      </c>
      <c r="B5" s="73" t="s">
        <v>155</v>
      </c>
      <c r="C5" s="286">
        <v>75</v>
      </c>
      <c r="D5" s="287">
        <v>77</v>
      </c>
      <c r="E5" s="287">
        <v>70</v>
      </c>
      <c r="F5" s="287">
        <v>71</v>
      </c>
      <c r="G5" s="287">
        <v>91</v>
      </c>
      <c r="H5" s="287">
        <v>67</v>
      </c>
      <c r="I5" s="287">
        <v>84</v>
      </c>
      <c r="J5" s="287">
        <v>62</v>
      </c>
      <c r="K5" s="287">
        <v>80</v>
      </c>
      <c r="L5" s="287">
        <v>77</v>
      </c>
      <c r="M5" s="287">
        <v>63</v>
      </c>
      <c r="N5" s="288">
        <v>66</v>
      </c>
      <c r="O5" s="289">
        <f>SUM(C5:N5)</f>
        <v>883</v>
      </c>
    </row>
    <row r="6" spans="1:15" x14ac:dyDescent="0.45">
      <c r="A6" s="502"/>
      <c r="B6" s="74" t="s">
        <v>154</v>
      </c>
      <c r="C6" s="290">
        <v>85</v>
      </c>
      <c r="D6" s="291">
        <v>80</v>
      </c>
      <c r="E6" s="291">
        <v>82</v>
      </c>
      <c r="F6" s="291">
        <v>99</v>
      </c>
      <c r="G6" s="291">
        <v>110</v>
      </c>
      <c r="H6" s="291">
        <v>75</v>
      </c>
      <c r="I6" s="291">
        <v>100</v>
      </c>
      <c r="J6" s="291">
        <v>73</v>
      </c>
      <c r="K6" s="291">
        <v>94</v>
      </c>
      <c r="L6" s="291">
        <v>88</v>
      </c>
      <c r="M6" s="291">
        <v>76</v>
      </c>
      <c r="N6" s="292">
        <v>70</v>
      </c>
      <c r="O6" s="293">
        <f t="shared" ref="O6:O10" si="0">SUM(C6:N6)</f>
        <v>1032</v>
      </c>
    </row>
    <row r="7" spans="1:15" x14ac:dyDescent="0.45">
      <c r="A7" s="502" t="s">
        <v>156</v>
      </c>
      <c r="B7" s="74" t="s">
        <v>155</v>
      </c>
      <c r="C7" s="290">
        <v>152</v>
      </c>
      <c r="D7" s="291">
        <v>171</v>
      </c>
      <c r="E7" s="291">
        <v>107</v>
      </c>
      <c r="F7" s="291">
        <v>161</v>
      </c>
      <c r="G7" s="291">
        <v>123</v>
      </c>
      <c r="H7" s="291">
        <v>158</v>
      </c>
      <c r="I7" s="291">
        <v>165</v>
      </c>
      <c r="J7" s="291">
        <v>154</v>
      </c>
      <c r="K7" s="291">
        <v>195</v>
      </c>
      <c r="L7" s="291">
        <v>143</v>
      </c>
      <c r="M7" s="291">
        <v>188</v>
      </c>
      <c r="N7" s="292">
        <v>208</v>
      </c>
      <c r="O7" s="293">
        <f t="shared" si="0"/>
        <v>1925</v>
      </c>
    </row>
    <row r="8" spans="1:15" x14ac:dyDescent="0.45">
      <c r="A8" s="502"/>
      <c r="B8" s="74" t="s">
        <v>154</v>
      </c>
      <c r="C8" s="290">
        <v>167</v>
      </c>
      <c r="D8" s="291">
        <v>180</v>
      </c>
      <c r="E8" s="291">
        <v>111</v>
      </c>
      <c r="F8" s="291">
        <v>171</v>
      </c>
      <c r="G8" s="291">
        <v>131</v>
      </c>
      <c r="H8" s="291">
        <v>197</v>
      </c>
      <c r="I8" s="291">
        <v>184</v>
      </c>
      <c r="J8" s="291">
        <v>171</v>
      </c>
      <c r="K8" s="294">
        <v>214</v>
      </c>
      <c r="L8" s="291">
        <v>189</v>
      </c>
      <c r="M8" s="291">
        <v>195</v>
      </c>
      <c r="N8" s="292">
        <v>276</v>
      </c>
      <c r="O8" s="293">
        <f t="shared" si="0"/>
        <v>2186</v>
      </c>
    </row>
    <row r="9" spans="1:15" x14ac:dyDescent="0.45">
      <c r="A9" s="502" t="s">
        <v>85</v>
      </c>
      <c r="B9" s="74" t="s">
        <v>155</v>
      </c>
      <c r="C9" s="290">
        <v>47</v>
      </c>
      <c r="D9" s="291">
        <v>50</v>
      </c>
      <c r="E9" s="291">
        <v>42</v>
      </c>
      <c r="F9" s="291">
        <v>61</v>
      </c>
      <c r="G9" s="291">
        <v>45</v>
      </c>
      <c r="H9" s="291">
        <v>40</v>
      </c>
      <c r="I9" s="291">
        <v>31</v>
      </c>
      <c r="J9" s="291">
        <v>36</v>
      </c>
      <c r="K9" s="291">
        <v>40</v>
      </c>
      <c r="L9" s="291">
        <v>39</v>
      </c>
      <c r="M9" s="291">
        <v>31</v>
      </c>
      <c r="N9" s="292">
        <v>39</v>
      </c>
      <c r="O9" s="295">
        <f t="shared" si="0"/>
        <v>501</v>
      </c>
    </row>
    <row r="10" spans="1:15" ht="15" thickBot="1" x14ac:dyDescent="0.5">
      <c r="A10" s="503"/>
      <c r="B10" s="75" t="s">
        <v>154</v>
      </c>
      <c r="C10" s="296">
        <v>47</v>
      </c>
      <c r="D10" s="297">
        <v>50</v>
      </c>
      <c r="E10" s="297">
        <v>42</v>
      </c>
      <c r="F10" s="297">
        <v>61</v>
      </c>
      <c r="G10" s="297">
        <v>45</v>
      </c>
      <c r="H10" s="297">
        <v>40</v>
      </c>
      <c r="I10" s="297">
        <v>31</v>
      </c>
      <c r="J10" s="297">
        <v>36</v>
      </c>
      <c r="K10" s="297">
        <v>40</v>
      </c>
      <c r="L10" s="297">
        <v>39</v>
      </c>
      <c r="M10" s="297">
        <v>31</v>
      </c>
      <c r="N10" s="298">
        <v>39</v>
      </c>
      <c r="O10" s="299">
        <f t="shared" si="0"/>
        <v>501</v>
      </c>
    </row>
    <row r="11" spans="1:15" x14ac:dyDescent="0.45">
      <c r="A11" s="168"/>
    </row>
  </sheetData>
  <mergeCells count="6">
    <mergeCell ref="A9:A10"/>
    <mergeCell ref="A1:O1"/>
    <mergeCell ref="A3:O3"/>
    <mergeCell ref="A4:B4"/>
    <mergeCell ref="A5:A6"/>
    <mergeCell ref="A7:A8"/>
  </mergeCells>
  <phoneticPr fontId="1"/>
  <pageMargins left="0.7" right="0.7" top="0.75" bottom="0.75" header="0.3" footer="0.3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O7"/>
  <sheetViews>
    <sheetView view="pageBreakPreview" zoomScale="115" zoomScaleNormal="100" zoomScaleSheetLayoutView="115" workbookViewId="0">
      <selection activeCell="A23" sqref="A23"/>
    </sheetView>
  </sheetViews>
  <sheetFormatPr defaultColWidth="63.59765625" defaultRowHeight="14.4" x14ac:dyDescent="0.45"/>
  <cols>
    <col min="1" max="1" width="27.19921875" style="177" bestFit="1" customWidth="1"/>
    <col min="2" max="13" width="6.09765625" style="177" customWidth="1"/>
    <col min="14" max="14" width="7.59765625" style="177" bestFit="1" customWidth="1"/>
    <col min="15" max="28" width="20.69921875" style="177" customWidth="1"/>
    <col min="29" max="16384" width="63.59765625" style="177"/>
  </cols>
  <sheetData>
    <row r="1" spans="1:15" ht="18" x14ac:dyDescent="0.45">
      <c r="A1" s="469" t="s">
        <v>349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ht="15" thickBot="1" x14ac:dyDescent="0.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5" ht="15" thickBot="1" x14ac:dyDescent="0.5">
      <c r="A3" s="3"/>
      <c r="B3" s="8" t="s">
        <v>97</v>
      </c>
      <c r="C3" s="9" t="s">
        <v>96</v>
      </c>
      <c r="D3" s="9" t="s">
        <v>95</v>
      </c>
      <c r="E3" s="9" t="s">
        <v>94</v>
      </c>
      <c r="F3" s="9" t="s">
        <v>93</v>
      </c>
      <c r="G3" s="9" t="s">
        <v>92</v>
      </c>
      <c r="H3" s="9" t="s">
        <v>91</v>
      </c>
      <c r="I3" s="9" t="s">
        <v>90</v>
      </c>
      <c r="J3" s="9" t="s">
        <v>89</v>
      </c>
      <c r="K3" s="9" t="s">
        <v>88</v>
      </c>
      <c r="L3" s="9" t="s">
        <v>87</v>
      </c>
      <c r="M3" s="10" t="s">
        <v>86</v>
      </c>
      <c r="N3" s="155" t="s">
        <v>48</v>
      </c>
    </row>
    <row r="4" spans="1:15" x14ac:dyDescent="0.45">
      <c r="A4" s="77" t="s">
        <v>289</v>
      </c>
      <c r="B4" s="25">
        <v>1</v>
      </c>
      <c r="C4" s="56">
        <v>6</v>
      </c>
      <c r="D4" s="56">
        <v>2</v>
      </c>
      <c r="E4" s="56">
        <v>6</v>
      </c>
      <c r="F4" s="56">
        <v>4</v>
      </c>
      <c r="G4" s="56">
        <v>5</v>
      </c>
      <c r="H4" s="56">
        <v>3</v>
      </c>
      <c r="I4" s="56">
        <v>4</v>
      </c>
      <c r="J4" s="56">
        <v>4</v>
      </c>
      <c r="K4" s="56">
        <v>4</v>
      </c>
      <c r="L4" s="56">
        <v>4</v>
      </c>
      <c r="M4" s="72">
        <v>6</v>
      </c>
      <c r="N4" s="57">
        <f>SUM(B4:M4)</f>
        <v>49</v>
      </c>
    </row>
    <row r="5" spans="1:15" ht="29.4" thickBot="1" x14ac:dyDescent="0.5">
      <c r="A5" s="161" t="s">
        <v>290</v>
      </c>
      <c r="B5" s="78">
        <v>1265</v>
      </c>
      <c r="C5" s="79">
        <v>946</v>
      </c>
      <c r="D5" s="79">
        <v>1165</v>
      </c>
      <c r="E5" s="79">
        <v>1246</v>
      </c>
      <c r="F5" s="79">
        <v>971</v>
      </c>
      <c r="G5" s="79">
        <v>941</v>
      </c>
      <c r="H5" s="79">
        <v>933</v>
      </c>
      <c r="I5" s="79">
        <v>820</v>
      </c>
      <c r="J5" s="79">
        <v>740</v>
      </c>
      <c r="K5" s="79">
        <v>1122</v>
      </c>
      <c r="L5" s="79">
        <v>361</v>
      </c>
      <c r="M5" s="80">
        <v>755</v>
      </c>
      <c r="N5" s="81">
        <f>SUM(B5:M5)</f>
        <v>11265</v>
      </c>
    </row>
    <row r="6" spans="1:15" x14ac:dyDescent="0.45">
      <c r="A6" s="77" t="s">
        <v>306</v>
      </c>
      <c r="B6" s="25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72">
        <v>0</v>
      </c>
      <c r="N6" s="57">
        <v>0</v>
      </c>
    </row>
    <row r="7" spans="1:15" ht="29.4" thickBot="1" x14ac:dyDescent="0.5">
      <c r="A7" s="161" t="s">
        <v>291</v>
      </c>
      <c r="B7" s="78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80">
        <v>0</v>
      </c>
      <c r="N7" s="81">
        <v>0</v>
      </c>
    </row>
  </sheetData>
  <mergeCells count="1">
    <mergeCell ref="A1:O1"/>
  </mergeCells>
  <phoneticPr fontId="1"/>
  <pageMargins left="0.7" right="0.7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N7"/>
  <sheetViews>
    <sheetView view="pageBreakPreview" zoomScale="130" zoomScaleNormal="100" zoomScaleSheetLayoutView="130" workbookViewId="0">
      <selection activeCell="A21" sqref="A21"/>
    </sheetView>
  </sheetViews>
  <sheetFormatPr defaultColWidth="9" defaultRowHeight="14.4" x14ac:dyDescent="0.45"/>
  <cols>
    <col min="1" max="1" width="13.8984375" style="177" bestFit="1" customWidth="1"/>
    <col min="2" max="13" width="5.5" style="177" customWidth="1"/>
    <col min="14" max="14" width="5.5" style="177" bestFit="1" customWidth="1"/>
    <col min="15" max="16384" width="9" style="177"/>
  </cols>
  <sheetData>
    <row r="1" spans="1:14" ht="18" x14ac:dyDescent="0.45">
      <c r="A1" s="469" t="s">
        <v>350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ht="15" thickBot="1" x14ac:dyDescent="0.5"/>
    <row r="3" spans="1:14" ht="15" thickBot="1" x14ac:dyDescent="0.5">
      <c r="A3" s="154"/>
      <c r="B3" s="8" t="s">
        <v>97</v>
      </c>
      <c r="C3" s="9" t="s">
        <v>96</v>
      </c>
      <c r="D3" s="9" t="s">
        <v>95</v>
      </c>
      <c r="E3" s="9" t="s">
        <v>94</v>
      </c>
      <c r="F3" s="9" t="s">
        <v>93</v>
      </c>
      <c r="G3" s="9" t="s">
        <v>92</v>
      </c>
      <c r="H3" s="9" t="s">
        <v>91</v>
      </c>
      <c r="I3" s="9" t="s">
        <v>90</v>
      </c>
      <c r="J3" s="9" t="s">
        <v>89</v>
      </c>
      <c r="K3" s="9" t="s">
        <v>88</v>
      </c>
      <c r="L3" s="9" t="s">
        <v>87</v>
      </c>
      <c r="M3" s="10" t="s">
        <v>86</v>
      </c>
      <c r="N3" s="155" t="s">
        <v>48</v>
      </c>
    </row>
    <row r="4" spans="1:14" x14ac:dyDescent="0.45">
      <c r="A4" s="77" t="s">
        <v>161</v>
      </c>
      <c r="B4" s="300">
        <v>2</v>
      </c>
      <c r="C4" s="301">
        <v>1</v>
      </c>
      <c r="D4" s="301">
        <v>1</v>
      </c>
      <c r="E4" s="301">
        <v>0</v>
      </c>
      <c r="F4" s="301">
        <v>0</v>
      </c>
      <c r="G4" s="301">
        <v>0</v>
      </c>
      <c r="H4" s="301">
        <v>0</v>
      </c>
      <c r="I4" s="301">
        <v>2</v>
      </c>
      <c r="J4" s="301">
        <v>0</v>
      </c>
      <c r="K4" s="301">
        <v>0</v>
      </c>
      <c r="L4" s="301">
        <v>0</v>
      </c>
      <c r="M4" s="302">
        <v>0</v>
      </c>
      <c r="N4" s="57">
        <f>SUM(B4:M4)</f>
        <v>6</v>
      </c>
    </row>
    <row r="5" spans="1:14" x14ac:dyDescent="0.45">
      <c r="A5" s="14" t="s">
        <v>160</v>
      </c>
      <c r="B5" s="27">
        <v>28</v>
      </c>
      <c r="C5" s="255">
        <v>51</v>
      </c>
      <c r="D5" s="255">
        <v>33</v>
      </c>
      <c r="E5" s="255">
        <v>56</v>
      </c>
      <c r="F5" s="255">
        <v>62</v>
      </c>
      <c r="G5" s="255">
        <v>36</v>
      </c>
      <c r="H5" s="255">
        <v>45</v>
      </c>
      <c r="I5" s="255">
        <v>38</v>
      </c>
      <c r="J5" s="255">
        <v>51</v>
      </c>
      <c r="K5" s="255">
        <v>29</v>
      </c>
      <c r="L5" s="255">
        <v>31</v>
      </c>
      <c r="M5" s="28">
        <v>29</v>
      </c>
      <c r="N5" s="303">
        <f t="shared" ref="N5:N7" si="0">SUM(B5:M5)</f>
        <v>489</v>
      </c>
    </row>
    <row r="6" spans="1:14" x14ac:dyDescent="0.45">
      <c r="A6" s="14" t="s">
        <v>159</v>
      </c>
      <c r="B6" s="27">
        <v>30</v>
      </c>
      <c r="C6" s="255">
        <v>52</v>
      </c>
      <c r="D6" s="255">
        <v>34</v>
      </c>
      <c r="E6" s="255">
        <v>56</v>
      </c>
      <c r="F6" s="255">
        <v>62</v>
      </c>
      <c r="G6" s="255">
        <v>36</v>
      </c>
      <c r="H6" s="255">
        <v>45</v>
      </c>
      <c r="I6" s="255">
        <v>40</v>
      </c>
      <c r="J6" s="255">
        <v>51</v>
      </c>
      <c r="K6" s="255">
        <v>29</v>
      </c>
      <c r="L6" s="255">
        <v>31</v>
      </c>
      <c r="M6" s="255">
        <v>29</v>
      </c>
      <c r="N6" s="303">
        <f t="shared" si="0"/>
        <v>495</v>
      </c>
    </row>
    <row r="7" spans="1:14" ht="15" thickBot="1" x14ac:dyDescent="0.5">
      <c r="A7" s="82" t="s">
        <v>151</v>
      </c>
      <c r="B7" s="253">
        <v>13</v>
      </c>
      <c r="C7" s="254">
        <v>21</v>
      </c>
      <c r="D7" s="254">
        <v>14</v>
      </c>
      <c r="E7" s="254">
        <v>21</v>
      </c>
      <c r="F7" s="254">
        <v>18</v>
      </c>
      <c r="G7" s="254">
        <v>14</v>
      </c>
      <c r="H7" s="254">
        <v>17</v>
      </c>
      <c r="I7" s="254">
        <v>17</v>
      </c>
      <c r="J7" s="254">
        <v>19</v>
      </c>
      <c r="K7" s="254">
        <v>12</v>
      </c>
      <c r="L7" s="254">
        <v>14</v>
      </c>
      <c r="M7" s="58">
        <v>14</v>
      </c>
      <c r="N7" s="304">
        <f t="shared" si="0"/>
        <v>194</v>
      </c>
    </row>
  </sheetData>
  <mergeCells count="1">
    <mergeCell ref="A1:N1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41"/>
  <sheetViews>
    <sheetView view="pageBreakPreview" zoomScale="190" zoomScaleNormal="100" zoomScaleSheetLayoutView="190" workbookViewId="0">
      <selection activeCell="C15" sqref="C15"/>
    </sheetView>
  </sheetViews>
  <sheetFormatPr defaultColWidth="9" defaultRowHeight="14.4" x14ac:dyDescent="0.45"/>
  <cols>
    <col min="1" max="1" width="3.19921875" style="177" customWidth="1"/>
    <col min="2" max="2" width="13.8984375" style="177" bestFit="1" customWidth="1"/>
    <col min="3" max="3" width="9.3984375" style="177" bestFit="1" customWidth="1"/>
    <col min="4" max="16384" width="9" style="177"/>
  </cols>
  <sheetData>
    <row r="1" spans="1:4" ht="18" x14ac:dyDescent="0.45">
      <c r="A1" s="462" t="s">
        <v>17</v>
      </c>
      <c r="B1" s="462"/>
      <c r="C1" s="462"/>
      <c r="D1" s="462"/>
    </row>
    <row r="2" spans="1:4" ht="15" thickBot="1" x14ac:dyDescent="0.5">
      <c r="C2" s="2" t="s">
        <v>297</v>
      </c>
    </row>
    <row r="3" spans="1:4" x14ac:dyDescent="0.45">
      <c r="A3" s="463" t="s">
        <v>16</v>
      </c>
      <c r="B3" s="464"/>
      <c r="C3" s="26">
        <v>18500</v>
      </c>
    </row>
    <row r="4" spans="1:4" x14ac:dyDescent="0.45">
      <c r="A4" s="465" t="s">
        <v>15</v>
      </c>
      <c r="B4" s="466"/>
      <c r="C4" s="185">
        <v>6426</v>
      </c>
    </row>
    <row r="5" spans="1:4" x14ac:dyDescent="0.45">
      <c r="A5" s="467" t="s">
        <v>14</v>
      </c>
      <c r="B5" s="186" t="s">
        <v>13</v>
      </c>
      <c r="C5" s="124">
        <v>6753</v>
      </c>
    </row>
    <row r="6" spans="1:4" x14ac:dyDescent="0.45">
      <c r="A6" s="467"/>
      <c r="B6" s="186" t="s">
        <v>12</v>
      </c>
      <c r="C6" s="124">
        <v>8962</v>
      </c>
    </row>
    <row r="7" spans="1:4" x14ac:dyDescent="0.45">
      <c r="A7" s="467"/>
      <c r="B7" s="186" t="s">
        <v>11</v>
      </c>
      <c r="C7" s="124">
        <v>1811</v>
      </c>
    </row>
    <row r="8" spans="1:4" x14ac:dyDescent="0.45">
      <c r="A8" s="467"/>
      <c r="B8" s="186" t="s">
        <v>10</v>
      </c>
      <c r="C8" s="28">
        <v>255</v>
      </c>
    </row>
    <row r="9" spans="1:4" x14ac:dyDescent="0.45">
      <c r="A9" s="467"/>
      <c r="B9" s="186" t="s">
        <v>323</v>
      </c>
      <c r="C9" s="124">
        <v>1388</v>
      </c>
    </row>
    <row r="10" spans="1:4" x14ac:dyDescent="0.45">
      <c r="A10" s="467"/>
      <c r="B10" s="186" t="s">
        <v>9</v>
      </c>
      <c r="C10" s="124">
        <v>11601</v>
      </c>
    </row>
    <row r="11" spans="1:4" ht="15" thickBot="1" x14ac:dyDescent="0.5">
      <c r="A11" s="468"/>
      <c r="B11" s="187" t="s">
        <v>8</v>
      </c>
      <c r="C11" s="188">
        <f>SUM(C5:C10)</f>
        <v>30770</v>
      </c>
    </row>
    <row r="12" spans="1:4" x14ac:dyDescent="0.45">
      <c r="C12" s="2"/>
    </row>
    <row r="15" spans="1:4" x14ac:dyDescent="0.45">
      <c r="A15" s="169"/>
      <c r="B15" s="169"/>
    </row>
    <row r="36" spans="1:1" x14ac:dyDescent="0.45">
      <c r="A36" s="189" t="s">
        <v>7</v>
      </c>
    </row>
    <row r="37" spans="1:1" x14ac:dyDescent="0.45">
      <c r="A37" s="189"/>
    </row>
    <row r="38" spans="1:1" x14ac:dyDescent="0.45">
      <c r="A38" s="189" t="s">
        <v>7</v>
      </c>
    </row>
    <row r="39" spans="1:1" x14ac:dyDescent="0.45">
      <c r="A39" s="189"/>
    </row>
    <row r="40" spans="1:1" ht="23.4" x14ac:dyDescent="0.45">
      <c r="A40" s="190"/>
    </row>
    <row r="41" spans="1:1" ht="23.4" x14ac:dyDescent="0.45">
      <c r="A41" s="190"/>
    </row>
  </sheetData>
  <mergeCells count="4">
    <mergeCell ref="A1:D1"/>
    <mergeCell ref="A3:B3"/>
    <mergeCell ref="A4:B4"/>
    <mergeCell ref="A5:A11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N8"/>
  <sheetViews>
    <sheetView view="pageBreakPreview" zoomScale="130" zoomScaleNormal="100" zoomScaleSheetLayoutView="130" workbookViewId="0">
      <selection activeCell="B22" sqref="B22"/>
    </sheetView>
  </sheetViews>
  <sheetFormatPr defaultColWidth="9" defaultRowHeight="14.4" x14ac:dyDescent="0.45"/>
  <cols>
    <col min="1" max="1" width="9.5" style="177" bestFit="1" customWidth="1"/>
    <col min="2" max="14" width="7.09765625" style="177" customWidth="1"/>
    <col min="15" max="16384" width="9" style="177"/>
  </cols>
  <sheetData>
    <row r="1" spans="1:14" ht="18" x14ac:dyDescent="0.45">
      <c r="A1" s="469" t="s">
        <v>351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ht="18" x14ac:dyDescent="0.4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4" ht="15" thickBot="1" x14ac:dyDescent="0.5">
      <c r="A3" s="506" t="s">
        <v>307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</row>
    <row r="4" spans="1:14" ht="15" thickBot="1" x14ac:dyDescent="0.5">
      <c r="A4" s="3"/>
      <c r="B4" s="154" t="s">
        <v>97</v>
      </c>
      <c r="C4" s="9" t="s">
        <v>96</v>
      </c>
      <c r="D4" s="9" t="s">
        <v>95</v>
      </c>
      <c r="E4" s="9" t="s">
        <v>94</v>
      </c>
      <c r="F4" s="9" t="s">
        <v>93</v>
      </c>
      <c r="G4" s="9" t="s">
        <v>92</v>
      </c>
      <c r="H4" s="9" t="s">
        <v>91</v>
      </c>
      <c r="I4" s="9" t="s">
        <v>90</v>
      </c>
      <c r="J4" s="9" t="s">
        <v>89</v>
      </c>
      <c r="K4" s="9" t="s">
        <v>88</v>
      </c>
      <c r="L4" s="9" t="s">
        <v>87</v>
      </c>
      <c r="M4" s="10" t="s">
        <v>86</v>
      </c>
      <c r="N4" s="3" t="s">
        <v>48</v>
      </c>
    </row>
    <row r="5" spans="1:14" x14ac:dyDescent="0.45">
      <c r="A5" s="70" t="s">
        <v>163</v>
      </c>
      <c r="B5" s="305">
        <v>7513</v>
      </c>
      <c r="C5" s="305">
        <v>7019</v>
      </c>
      <c r="D5" s="305">
        <v>8649</v>
      </c>
      <c r="E5" s="305">
        <v>10728</v>
      </c>
      <c r="F5" s="305">
        <v>12831</v>
      </c>
      <c r="G5" s="305">
        <v>8694</v>
      </c>
      <c r="H5" s="305">
        <v>6147</v>
      </c>
      <c r="I5" s="305">
        <v>8455</v>
      </c>
      <c r="J5" s="305">
        <v>6634</v>
      </c>
      <c r="K5" s="305">
        <v>7561</v>
      </c>
      <c r="L5" s="305">
        <v>8483</v>
      </c>
      <c r="M5" s="306">
        <v>9503</v>
      </c>
      <c r="N5" s="307">
        <f>SUM(B5:M5)</f>
        <v>102217</v>
      </c>
    </row>
    <row r="6" spans="1:14" ht="15" thickBot="1" x14ac:dyDescent="0.5">
      <c r="A6" s="146" t="s">
        <v>162</v>
      </c>
      <c r="B6" s="308">
        <v>313</v>
      </c>
      <c r="C6" s="309">
        <v>270</v>
      </c>
      <c r="D6" s="309">
        <v>346</v>
      </c>
      <c r="E6" s="309">
        <v>413</v>
      </c>
      <c r="F6" s="309">
        <v>475</v>
      </c>
      <c r="G6" s="309">
        <v>362</v>
      </c>
      <c r="H6" s="309">
        <v>236</v>
      </c>
      <c r="I6" s="309">
        <v>338</v>
      </c>
      <c r="J6" s="309">
        <v>288</v>
      </c>
      <c r="K6" s="309">
        <v>344</v>
      </c>
      <c r="L6" s="309">
        <v>369</v>
      </c>
      <c r="M6" s="310">
        <v>380</v>
      </c>
      <c r="N6" s="311">
        <f>AVERAGE(B6:M6)</f>
        <v>344.5</v>
      </c>
    </row>
    <row r="7" spans="1:14" x14ac:dyDescent="0.45">
      <c r="A7" s="508"/>
      <c r="B7" s="509"/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8"/>
    </row>
    <row r="8" spans="1:14" x14ac:dyDescent="0.45">
      <c r="A8" s="171"/>
    </row>
  </sheetData>
  <mergeCells count="3">
    <mergeCell ref="A1:N1"/>
    <mergeCell ref="A3:M3"/>
    <mergeCell ref="A7:N7"/>
  </mergeCells>
  <phoneticPr fontId="1"/>
  <pageMargins left="0.7" right="0.7" top="0.75" bottom="0.75" header="0.3" footer="0.3"/>
  <pageSetup paperSize="9" scale="7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I7"/>
  <sheetViews>
    <sheetView view="pageBreakPreview" zoomScale="145" zoomScaleNormal="100" zoomScaleSheetLayoutView="145" workbookViewId="0">
      <selection activeCell="A19" sqref="A19"/>
    </sheetView>
  </sheetViews>
  <sheetFormatPr defaultColWidth="9" defaultRowHeight="14.4" x14ac:dyDescent="0.45"/>
  <cols>
    <col min="1" max="1" width="9" style="177"/>
    <col min="2" max="3" width="6.5" style="177" customWidth="1"/>
    <col min="4" max="16384" width="9" style="177"/>
  </cols>
  <sheetData>
    <row r="1" spans="1:9" ht="18" x14ac:dyDescent="0.45">
      <c r="A1" s="469" t="s">
        <v>352</v>
      </c>
      <c r="B1" s="469"/>
      <c r="C1" s="469"/>
      <c r="D1" s="469"/>
      <c r="E1" s="469"/>
      <c r="F1" s="469"/>
      <c r="G1" s="469"/>
      <c r="H1" s="469"/>
      <c r="I1" s="469"/>
    </row>
    <row r="2" spans="1:9" ht="15" thickBot="1" x14ac:dyDescent="0.5">
      <c r="A2" s="170"/>
    </row>
    <row r="3" spans="1:9" ht="15" thickBot="1" x14ac:dyDescent="0.5">
      <c r="A3" s="83"/>
      <c r="B3" s="84" t="s">
        <v>168</v>
      </c>
      <c r="C3" s="85" t="s">
        <v>167</v>
      </c>
    </row>
    <row r="4" spans="1:9" x14ac:dyDescent="0.45">
      <c r="A4" s="86" t="s">
        <v>166</v>
      </c>
      <c r="B4" s="312">
        <v>5</v>
      </c>
      <c r="C4" s="313">
        <v>175</v>
      </c>
    </row>
    <row r="5" spans="1:9" x14ac:dyDescent="0.45">
      <c r="A5" s="87" t="s">
        <v>165</v>
      </c>
      <c r="B5" s="88">
        <v>0</v>
      </c>
      <c r="C5" s="89">
        <v>0</v>
      </c>
    </row>
    <row r="6" spans="1:9" ht="15" thickBot="1" x14ac:dyDescent="0.5">
      <c r="A6" s="90" t="s">
        <v>164</v>
      </c>
      <c r="B6" s="314">
        <v>4</v>
      </c>
      <c r="C6" s="220">
        <v>266</v>
      </c>
    </row>
    <row r="7" spans="1:9" ht="15" thickBot="1" x14ac:dyDescent="0.5">
      <c r="A7" s="83" t="s">
        <v>48</v>
      </c>
      <c r="B7" s="315">
        <f>SUM(B4:B6)</f>
        <v>9</v>
      </c>
      <c r="C7" s="223">
        <f>SUM(C4:C6)</f>
        <v>441</v>
      </c>
    </row>
  </sheetData>
  <mergeCells count="1">
    <mergeCell ref="A1:I1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P7"/>
  <sheetViews>
    <sheetView view="pageBreakPreview" zoomScale="115" zoomScaleNormal="100" zoomScaleSheetLayoutView="115" workbookViewId="0">
      <selection activeCell="B25" sqref="B25"/>
    </sheetView>
  </sheetViews>
  <sheetFormatPr defaultColWidth="9" defaultRowHeight="14.4" x14ac:dyDescent="0.45"/>
  <cols>
    <col min="1" max="1" width="9.5" style="177" bestFit="1" customWidth="1"/>
    <col min="2" max="13" width="6" style="177" bestFit="1" customWidth="1"/>
    <col min="14" max="14" width="7" style="177" bestFit="1" customWidth="1"/>
    <col min="15" max="16384" width="9" style="177"/>
  </cols>
  <sheetData>
    <row r="1" spans="1:16" ht="18" x14ac:dyDescent="0.45">
      <c r="A1" s="469" t="s">
        <v>353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6" ht="15" thickBot="1" x14ac:dyDescent="0.5">
      <c r="A2" s="69"/>
    </row>
    <row r="3" spans="1:16" ht="15" thickBot="1" x14ac:dyDescent="0.5">
      <c r="A3" s="91"/>
      <c r="B3" s="8" t="s">
        <v>97</v>
      </c>
      <c r="C3" s="9" t="s">
        <v>96</v>
      </c>
      <c r="D3" s="9" t="s">
        <v>95</v>
      </c>
      <c r="E3" s="9" t="s">
        <v>94</v>
      </c>
      <c r="F3" s="9" t="s">
        <v>93</v>
      </c>
      <c r="G3" s="9" t="s">
        <v>92</v>
      </c>
      <c r="H3" s="9" t="s">
        <v>91</v>
      </c>
      <c r="I3" s="9" t="s">
        <v>90</v>
      </c>
      <c r="J3" s="9" t="s">
        <v>89</v>
      </c>
      <c r="K3" s="9" t="s">
        <v>88</v>
      </c>
      <c r="L3" s="9" t="s">
        <v>87</v>
      </c>
      <c r="M3" s="92" t="s">
        <v>86</v>
      </c>
      <c r="N3" s="3" t="s">
        <v>48</v>
      </c>
    </row>
    <row r="4" spans="1:16" x14ac:dyDescent="0.45">
      <c r="A4" s="145" t="s">
        <v>169</v>
      </c>
      <c r="B4" s="316">
        <v>1387</v>
      </c>
      <c r="C4" s="317">
        <v>1616</v>
      </c>
      <c r="D4" s="317">
        <v>1343</v>
      </c>
      <c r="E4" s="317">
        <v>1832</v>
      </c>
      <c r="F4" s="317">
        <v>1885</v>
      </c>
      <c r="G4" s="317">
        <v>1603</v>
      </c>
      <c r="H4" s="317">
        <v>1583</v>
      </c>
      <c r="I4" s="317">
        <v>1636</v>
      </c>
      <c r="J4" s="317">
        <v>1505</v>
      </c>
      <c r="K4" s="317">
        <v>1477</v>
      </c>
      <c r="L4" s="317">
        <v>1543</v>
      </c>
      <c r="M4" s="318">
        <v>1699</v>
      </c>
      <c r="N4" s="319">
        <f>SUM(B4:M4)</f>
        <v>19109</v>
      </c>
    </row>
    <row r="5" spans="1:16" ht="15" thickBot="1" x14ac:dyDescent="0.5">
      <c r="A5" s="71" t="s">
        <v>162</v>
      </c>
      <c r="B5" s="253">
        <v>58</v>
      </c>
      <c r="C5" s="254">
        <v>62</v>
      </c>
      <c r="D5" s="254">
        <v>61</v>
      </c>
      <c r="E5" s="254">
        <v>70</v>
      </c>
      <c r="F5" s="254">
        <v>70</v>
      </c>
      <c r="G5" s="254">
        <v>67</v>
      </c>
      <c r="H5" s="254">
        <v>61</v>
      </c>
      <c r="I5" s="254">
        <v>65</v>
      </c>
      <c r="J5" s="254">
        <v>65</v>
      </c>
      <c r="K5" s="254">
        <v>67</v>
      </c>
      <c r="L5" s="254">
        <v>67</v>
      </c>
      <c r="M5" s="320">
        <v>68</v>
      </c>
      <c r="N5" s="321">
        <f>AVERAGE(B5:M5)</f>
        <v>65.083333333333329</v>
      </c>
    </row>
    <row r="6" spans="1:16" ht="17.25" customHeight="1" x14ac:dyDescent="0.45">
      <c r="A6" s="507"/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</row>
    <row r="7" spans="1:16" x14ac:dyDescent="0.45">
      <c r="A7" s="69"/>
    </row>
  </sheetData>
  <mergeCells count="2">
    <mergeCell ref="A1:N1"/>
    <mergeCell ref="A6:P6"/>
  </mergeCells>
  <phoneticPr fontId="1"/>
  <pageMargins left="0.7" right="0.7" top="0.75" bottom="0.75" header="0.3" footer="0.3"/>
  <pageSetup paperSize="9" scale="91" orientation="portrait" r:id="rId1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A1:O6"/>
  <sheetViews>
    <sheetView view="pageBreakPreview" zoomScale="130" zoomScaleNormal="100" zoomScaleSheetLayoutView="130" workbookViewId="0">
      <selection activeCell="B21" sqref="B21"/>
    </sheetView>
  </sheetViews>
  <sheetFormatPr defaultColWidth="9" defaultRowHeight="14.4" x14ac:dyDescent="0.45"/>
  <cols>
    <col min="1" max="1" width="5.5" style="177" bestFit="1" customWidth="1"/>
    <col min="2" max="14" width="7.59765625" style="177" customWidth="1"/>
    <col min="15" max="15" width="11.09765625" style="177" customWidth="1"/>
    <col min="16" max="16384" width="9" style="177"/>
  </cols>
  <sheetData>
    <row r="1" spans="1:15" ht="18" x14ac:dyDescent="0.45">
      <c r="A1" s="469" t="s">
        <v>354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ht="18.600000000000001" thickBot="1" x14ac:dyDescent="0.5">
      <c r="A2" s="153"/>
    </row>
    <row r="3" spans="1:15" ht="15" thickBot="1" x14ac:dyDescent="0.5">
      <c r="A3" s="93"/>
      <c r="B3" s="8" t="s">
        <v>97</v>
      </c>
      <c r="C3" s="9" t="s">
        <v>96</v>
      </c>
      <c r="D3" s="9" t="s">
        <v>95</v>
      </c>
      <c r="E3" s="9" t="s">
        <v>94</v>
      </c>
      <c r="F3" s="9" t="s">
        <v>93</v>
      </c>
      <c r="G3" s="9" t="s">
        <v>92</v>
      </c>
      <c r="H3" s="9" t="s">
        <v>91</v>
      </c>
      <c r="I3" s="9" t="s">
        <v>90</v>
      </c>
      <c r="J3" s="9" t="s">
        <v>89</v>
      </c>
      <c r="K3" s="9" t="s">
        <v>88</v>
      </c>
      <c r="L3" s="9" t="s">
        <v>87</v>
      </c>
      <c r="M3" s="9" t="s">
        <v>86</v>
      </c>
      <c r="N3" s="10" t="s">
        <v>48</v>
      </c>
      <c r="O3" s="155" t="s">
        <v>170</v>
      </c>
    </row>
    <row r="4" spans="1:15" ht="15" thickBot="1" x14ac:dyDescent="0.5">
      <c r="A4" s="146" t="s">
        <v>98</v>
      </c>
      <c r="B4" s="238">
        <v>2035</v>
      </c>
      <c r="C4" s="239">
        <v>3289</v>
      </c>
      <c r="D4" s="239">
        <v>3047</v>
      </c>
      <c r="E4" s="239">
        <v>2956</v>
      </c>
      <c r="F4" s="239">
        <v>2976</v>
      </c>
      <c r="G4" s="239">
        <v>3248</v>
      </c>
      <c r="H4" s="239">
        <v>2439</v>
      </c>
      <c r="I4" s="239">
        <v>3403</v>
      </c>
      <c r="J4" s="239">
        <v>3358</v>
      </c>
      <c r="K4" s="239">
        <v>1998</v>
      </c>
      <c r="L4" s="239">
        <v>2573</v>
      </c>
      <c r="M4" s="239">
        <v>3043</v>
      </c>
      <c r="N4" s="33">
        <f>SUM(B4:M4)</f>
        <v>34365</v>
      </c>
      <c r="O4" s="322">
        <v>117</v>
      </c>
    </row>
    <row r="5" spans="1:15" x14ac:dyDescent="0.45">
      <c r="A5" s="508"/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8"/>
    </row>
    <row r="6" spans="1:15" x14ac:dyDescent="0.45">
      <c r="A6" s="69"/>
    </row>
  </sheetData>
  <mergeCells count="2">
    <mergeCell ref="A1:O1"/>
    <mergeCell ref="A5:O5"/>
  </mergeCells>
  <phoneticPr fontId="1"/>
  <pageMargins left="0.7" right="0.7" top="0.75" bottom="0.75" header="0.3" footer="0.3"/>
  <pageSetup paperSize="9" scale="6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O6"/>
  <sheetViews>
    <sheetView view="pageBreakPreview" zoomScale="145" zoomScaleNormal="100" zoomScaleSheetLayoutView="145" workbookViewId="0">
      <selection activeCell="B20" sqref="B20"/>
    </sheetView>
  </sheetViews>
  <sheetFormatPr defaultColWidth="12.5" defaultRowHeight="14.4" x14ac:dyDescent="0.45"/>
  <cols>
    <col min="1" max="1" width="6.09765625" style="177" bestFit="1" customWidth="1"/>
    <col min="2" max="2" width="8.09765625" style="177" bestFit="1" customWidth="1"/>
    <col min="3" max="3" width="7.8984375" style="177" bestFit="1" customWidth="1"/>
    <col min="4" max="4" width="8.296875" style="177" bestFit="1" customWidth="1"/>
    <col min="5" max="6" width="8.09765625" style="177" bestFit="1" customWidth="1"/>
    <col min="7" max="7" width="8.19921875" style="177" bestFit="1" customWidth="1"/>
    <col min="8" max="8" width="8.19921875" style="177" customWidth="1"/>
    <col min="9" max="9" width="8.19921875" style="177" bestFit="1" customWidth="1"/>
    <col min="10" max="10" width="8.69921875" style="177" customWidth="1"/>
    <col min="11" max="11" width="7.69921875" style="177" customWidth="1"/>
    <col min="12" max="13" width="8.19921875" style="177" bestFit="1" customWidth="1"/>
    <col min="14" max="14" width="9.796875" style="177" bestFit="1" customWidth="1"/>
    <col min="15" max="15" width="8.69921875" style="177" bestFit="1" customWidth="1"/>
    <col min="16" max="16384" width="12.5" style="177"/>
  </cols>
  <sheetData>
    <row r="1" spans="1:15" ht="18" x14ac:dyDescent="0.45">
      <c r="A1" s="469" t="s">
        <v>355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ht="15" thickBot="1" x14ac:dyDescent="0.5">
      <c r="A2" s="69"/>
    </row>
    <row r="3" spans="1:15" ht="15" thickBot="1" x14ac:dyDescent="0.5">
      <c r="A3" s="151"/>
      <c r="B3" s="152" t="s">
        <v>97</v>
      </c>
      <c r="C3" s="9" t="s">
        <v>96</v>
      </c>
      <c r="D3" s="9" t="s">
        <v>95</v>
      </c>
      <c r="E3" s="9" t="s">
        <v>94</v>
      </c>
      <c r="F3" s="9" t="s">
        <v>93</v>
      </c>
      <c r="G3" s="9" t="s">
        <v>92</v>
      </c>
      <c r="H3" s="9" t="s">
        <v>91</v>
      </c>
      <c r="I3" s="9" t="s">
        <v>90</v>
      </c>
      <c r="J3" s="9" t="s">
        <v>89</v>
      </c>
      <c r="K3" s="9" t="s">
        <v>88</v>
      </c>
      <c r="L3" s="9" t="s">
        <v>87</v>
      </c>
      <c r="M3" s="9" t="s">
        <v>86</v>
      </c>
      <c r="N3" s="92" t="s">
        <v>48</v>
      </c>
      <c r="O3" s="3" t="s">
        <v>162</v>
      </c>
    </row>
    <row r="4" spans="1:15" ht="15" thickBot="1" x14ac:dyDescent="0.5">
      <c r="A4" s="3" t="s">
        <v>102</v>
      </c>
      <c r="B4" s="244">
        <v>147455</v>
      </c>
      <c r="C4" s="242">
        <v>163281</v>
      </c>
      <c r="D4" s="242">
        <v>155774</v>
      </c>
      <c r="E4" s="242">
        <v>162090</v>
      </c>
      <c r="F4" s="242">
        <v>220645</v>
      </c>
      <c r="G4" s="242">
        <v>156332</v>
      </c>
      <c r="H4" s="242">
        <v>199960</v>
      </c>
      <c r="I4" s="242">
        <v>252986</v>
      </c>
      <c r="J4" s="242">
        <v>153613</v>
      </c>
      <c r="K4" s="242">
        <v>157376</v>
      </c>
      <c r="L4" s="242">
        <v>253093</v>
      </c>
      <c r="M4" s="242">
        <v>161948</v>
      </c>
      <c r="N4" s="323">
        <v>2184553</v>
      </c>
      <c r="O4" s="324">
        <v>5985.0767123287669</v>
      </c>
    </row>
    <row r="5" spans="1:15" x14ac:dyDescent="0.45">
      <c r="A5" s="510" t="s">
        <v>375</v>
      </c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</row>
    <row r="6" spans="1:15" ht="18" customHeight="1" x14ac:dyDescent="0.45"/>
  </sheetData>
  <mergeCells count="2">
    <mergeCell ref="A1:O1"/>
    <mergeCell ref="A5:O5"/>
  </mergeCells>
  <phoneticPr fontId="1"/>
  <pageMargins left="0.7" right="0.7" top="0.75" bottom="0.75" header="0.3" footer="0.3"/>
  <pageSetup paperSize="9" scale="98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A1:K17"/>
  <sheetViews>
    <sheetView view="pageBreakPreview" zoomScale="115" zoomScaleNormal="100" zoomScaleSheetLayoutView="115" workbookViewId="0">
      <selection activeCell="B23" sqref="B23"/>
    </sheetView>
  </sheetViews>
  <sheetFormatPr defaultColWidth="9" defaultRowHeight="14.4" x14ac:dyDescent="0.45"/>
  <cols>
    <col min="1" max="1" width="5.5" style="177" bestFit="1" customWidth="1"/>
    <col min="2" max="2" width="7.5" style="177" bestFit="1" customWidth="1"/>
    <col min="3" max="3" width="5.5" style="177" bestFit="1" customWidth="1"/>
    <col min="4" max="4" width="13.09765625" style="177" customWidth="1"/>
    <col min="5" max="6" width="12.09765625" style="177" customWidth="1"/>
    <col min="7" max="16384" width="9" style="177"/>
  </cols>
  <sheetData>
    <row r="1" spans="1:11" ht="22.2" customHeight="1" x14ac:dyDescent="0.45">
      <c r="A1" s="469" t="s">
        <v>356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1" ht="15" thickBot="1" x14ac:dyDescent="0.5">
      <c r="A2" s="168"/>
    </row>
    <row r="3" spans="1:11" ht="29.4" thickBot="1" x14ac:dyDescent="0.5">
      <c r="A3" s="94"/>
      <c r="B3" s="95"/>
      <c r="C3" s="95"/>
      <c r="D3" s="96"/>
      <c r="E3" s="179" t="s">
        <v>376</v>
      </c>
      <c r="F3" s="179" t="s">
        <v>181</v>
      </c>
    </row>
    <row r="4" spans="1:11" ht="18.75" customHeight="1" thickTop="1" x14ac:dyDescent="0.45">
      <c r="A4" s="512" t="s">
        <v>180</v>
      </c>
      <c r="B4" s="515" t="s">
        <v>178</v>
      </c>
      <c r="C4" s="517" t="s">
        <v>177</v>
      </c>
      <c r="D4" s="97" t="s">
        <v>67</v>
      </c>
      <c r="E4" s="325">
        <v>5149</v>
      </c>
      <c r="F4" s="326">
        <v>84304</v>
      </c>
    </row>
    <row r="5" spans="1:11" x14ac:dyDescent="0.45">
      <c r="A5" s="513"/>
      <c r="B5" s="516"/>
      <c r="C5" s="518"/>
      <c r="D5" s="98" t="s">
        <v>176</v>
      </c>
      <c r="E5" s="327">
        <v>1571</v>
      </c>
      <c r="F5" s="181">
        <v>28451</v>
      </c>
    </row>
    <row r="6" spans="1:11" x14ac:dyDescent="0.45">
      <c r="A6" s="513"/>
      <c r="B6" s="516"/>
      <c r="C6" s="519" t="s">
        <v>175</v>
      </c>
      <c r="D6" s="520"/>
      <c r="E6" s="328">
        <v>606</v>
      </c>
      <c r="F6" s="181">
        <v>12774</v>
      </c>
    </row>
    <row r="7" spans="1:11" x14ac:dyDescent="0.45">
      <c r="A7" s="513"/>
      <c r="B7" s="521" t="s">
        <v>174</v>
      </c>
      <c r="C7" s="522"/>
      <c r="D7" s="520"/>
      <c r="E7" s="328">
        <v>1635</v>
      </c>
      <c r="F7" s="181">
        <v>7315</v>
      </c>
    </row>
    <row r="8" spans="1:11" ht="15" thickBot="1" x14ac:dyDescent="0.5">
      <c r="A8" s="514"/>
      <c r="B8" s="523" t="s">
        <v>48</v>
      </c>
      <c r="C8" s="524"/>
      <c r="D8" s="525"/>
      <c r="E8" s="329">
        <f>SUM(E4:E7)</f>
        <v>8961</v>
      </c>
      <c r="F8" s="330">
        <v>132844</v>
      </c>
    </row>
    <row r="9" spans="1:11" ht="18.75" customHeight="1" thickTop="1" x14ac:dyDescent="0.45">
      <c r="A9" s="512" t="s">
        <v>179</v>
      </c>
      <c r="B9" s="515" t="s">
        <v>178</v>
      </c>
      <c r="C9" s="517" t="s">
        <v>177</v>
      </c>
      <c r="D9" s="97" t="s">
        <v>67</v>
      </c>
      <c r="E9" s="331">
        <v>1403</v>
      </c>
      <c r="F9" s="326">
        <v>22468</v>
      </c>
    </row>
    <row r="10" spans="1:11" x14ac:dyDescent="0.45">
      <c r="A10" s="513"/>
      <c r="B10" s="516"/>
      <c r="C10" s="518"/>
      <c r="D10" s="98" t="s">
        <v>176</v>
      </c>
      <c r="E10" s="332">
        <v>697</v>
      </c>
      <c r="F10" s="181">
        <v>11902</v>
      </c>
    </row>
    <row r="11" spans="1:11" x14ac:dyDescent="0.45">
      <c r="A11" s="513"/>
      <c r="B11" s="516"/>
      <c r="C11" s="519" t="s">
        <v>175</v>
      </c>
      <c r="D11" s="520"/>
      <c r="E11" s="328">
        <v>1207</v>
      </c>
      <c r="F11" s="181">
        <v>22416</v>
      </c>
    </row>
    <row r="12" spans="1:11" x14ac:dyDescent="0.45">
      <c r="A12" s="513"/>
      <c r="B12" s="521" t="s">
        <v>174</v>
      </c>
      <c r="C12" s="522"/>
      <c r="D12" s="520"/>
      <c r="E12" s="332">
        <v>325</v>
      </c>
      <c r="F12" s="181">
        <v>3918</v>
      </c>
    </row>
    <row r="13" spans="1:11" ht="15" thickBot="1" x14ac:dyDescent="0.5">
      <c r="A13" s="514"/>
      <c r="B13" s="533" t="s">
        <v>48</v>
      </c>
      <c r="C13" s="534"/>
      <c r="D13" s="535"/>
      <c r="E13" s="333">
        <f>SUM(E9:E12)</f>
        <v>3632</v>
      </c>
      <c r="F13" s="330">
        <f>SUM(F9:F12)</f>
        <v>60704</v>
      </c>
    </row>
    <row r="14" spans="1:11" ht="15.6" thickTop="1" thickBot="1" x14ac:dyDescent="0.5">
      <c r="A14" s="526" t="s">
        <v>173</v>
      </c>
      <c r="B14" s="527"/>
      <c r="C14" s="527"/>
      <c r="D14" s="528"/>
      <c r="E14" s="99">
        <v>0</v>
      </c>
      <c r="F14" s="100">
        <v>18</v>
      </c>
    </row>
    <row r="15" spans="1:11" ht="15.6" thickTop="1" thickBot="1" x14ac:dyDescent="0.5">
      <c r="A15" s="526" t="s">
        <v>172</v>
      </c>
      <c r="B15" s="527"/>
      <c r="C15" s="527"/>
      <c r="D15" s="528"/>
      <c r="E15" s="334">
        <f>E8+E13</f>
        <v>12593</v>
      </c>
      <c r="F15" s="335">
        <f>F8+F14+F13</f>
        <v>193566</v>
      </c>
    </row>
    <row r="16" spans="1:11" ht="19.5" customHeight="1" thickTop="1" thickBot="1" x14ac:dyDescent="0.5">
      <c r="A16" s="529" t="s">
        <v>171</v>
      </c>
      <c r="B16" s="530"/>
      <c r="C16" s="530"/>
      <c r="D16" s="531"/>
      <c r="E16" s="336">
        <v>385</v>
      </c>
      <c r="F16" s="184">
        <v>7749</v>
      </c>
    </row>
    <row r="17" spans="1:6" ht="18" customHeight="1" x14ac:dyDescent="0.45">
      <c r="A17" s="532" t="s">
        <v>377</v>
      </c>
      <c r="B17" s="532"/>
      <c r="C17" s="532"/>
      <c r="D17" s="532"/>
      <c r="E17" s="532"/>
      <c r="F17" s="532"/>
    </row>
  </sheetData>
  <mergeCells count="17">
    <mergeCell ref="A14:D14"/>
    <mergeCell ref="A15:D15"/>
    <mergeCell ref="A16:D16"/>
    <mergeCell ref="A17:F17"/>
    <mergeCell ref="A9:A13"/>
    <mergeCell ref="B9:B11"/>
    <mergeCell ref="C9:C10"/>
    <mergeCell ref="C11:D11"/>
    <mergeCell ref="B12:D12"/>
    <mergeCell ref="B13:D13"/>
    <mergeCell ref="A1:K1"/>
    <mergeCell ref="A4:A8"/>
    <mergeCell ref="B4:B6"/>
    <mergeCell ref="C4:C5"/>
    <mergeCell ref="C6:D6"/>
    <mergeCell ref="B7:D7"/>
    <mergeCell ref="B8:D8"/>
  </mergeCells>
  <phoneticPr fontId="1"/>
  <pageMargins left="0.7" right="0.7" top="0.75" bottom="0.75" header="0.3" footer="0.3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I6"/>
  <sheetViews>
    <sheetView view="pageBreakPreview" zoomScale="130" zoomScaleNormal="100" zoomScaleSheetLayoutView="130" workbookViewId="0">
      <selection activeCell="B22" sqref="B22"/>
    </sheetView>
  </sheetViews>
  <sheetFormatPr defaultColWidth="9" defaultRowHeight="14.4" x14ac:dyDescent="0.45"/>
  <cols>
    <col min="1" max="16384" width="9" style="177"/>
  </cols>
  <sheetData>
    <row r="1" spans="1:9" ht="18" x14ac:dyDescent="0.45">
      <c r="A1" s="484" t="s">
        <v>378</v>
      </c>
      <c r="B1" s="484"/>
      <c r="C1" s="484"/>
      <c r="D1" s="484"/>
      <c r="E1" s="484"/>
      <c r="F1" s="484"/>
      <c r="G1" s="484"/>
      <c r="H1" s="484"/>
      <c r="I1" s="484"/>
    </row>
    <row r="2" spans="1:9" ht="18.600000000000001" thickBot="1" x14ac:dyDescent="0.5">
      <c r="A2" s="101"/>
    </row>
    <row r="3" spans="1:9" ht="15" thickBot="1" x14ac:dyDescent="0.5">
      <c r="A3" s="102"/>
      <c r="B3" s="103" t="s">
        <v>184</v>
      </c>
      <c r="C3" s="104" t="s">
        <v>212</v>
      </c>
    </row>
    <row r="4" spans="1:9" x14ac:dyDescent="0.45">
      <c r="A4" s="105" t="s">
        <v>183</v>
      </c>
      <c r="B4" s="109" t="s">
        <v>379</v>
      </c>
      <c r="C4" s="337">
        <v>0.42199999999999999</v>
      </c>
    </row>
    <row r="5" spans="1:9" ht="15" thickBot="1" x14ac:dyDescent="0.5">
      <c r="A5" s="106" t="s">
        <v>182</v>
      </c>
      <c r="B5" s="110" t="s">
        <v>380</v>
      </c>
      <c r="C5" s="338">
        <v>0.57799999999999996</v>
      </c>
    </row>
    <row r="6" spans="1:9" ht="15" thickBot="1" x14ac:dyDescent="0.5">
      <c r="A6" s="107" t="s">
        <v>18</v>
      </c>
      <c r="B6" s="111" t="s">
        <v>381</v>
      </c>
      <c r="C6" s="108">
        <v>1</v>
      </c>
    </row>
  </sheetData>
  <mergeCells count="1">
    <mergeCell ref="A1:I1"/>
  </mergeCells>
  <phoneticPr fontId="1"/>
  <pageMargins left="0.7" right="0.7" top="0.75" bottom="0.75" header="0.3" footer="0.3"/>
  <pageSetup paperSize="9" scale="9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H15"/>
  <sheetViews>
    <sheetView view="pageBreakPreview" zoomScale="130" zoomScaleNormal="100" zoomScaleSheetLayoutView="130" workbookViewId="0">
      <selection activeCell="D22" sqref="D22"/>
    </sheetView>
  </sheetViews>
  <sheetFormatPr defaultColWidth="18.19921875" defaultRowHeight="14.4" x14ac:dyDescent="0.45"/>
  <cols>
    <col min="1" max="1" width="11.59765625" style="177" bestFit="1" customWidth="1"/>
    <col min="2" max="5" width="7.19921875" style="177" customWidth="1"/>
    <col min="6" max="16384" width="18.19921875" style="177"/>
  </cols>
  <sheetData>
    <row r="1" spans="1:8" ht="18" x14ac:dyDescent="0.45">
      <c r="A1" s="469" t="s">
        <v>357</v>
      </c>
      <c r="B1" s="469"/>
      <c r="C1" s="469"/>
      <c r="D1" s="469"/>
      <c r="E1" s="469"/>
      <c r="F1" s="469"/>
      <c r="G1" s="469"/>
      <c r="H1" s="469"/>
    </row>
    <row r="2" spans="1:8" ht="15" thickBot="1" x14ac:dyDescent="0.5">
      <c r="A2" s="23"/>
    </row>
    <row r="3" spans="1:8" x14ac:dyDescent="0.45">
      <c r="A3" s="478"/>
      <c r="B3" s="487" t="s">
        <v>312</v>
      </c>
      <c r="C3" s="536"/>
      <c r="D3" s="536" t="s">
        <v>313</v>
      </c>
      <c r="E3" s="537"/>
    </row>
    <row r="4" spans="1:8" ht="15" thickBot="1" x14ac:dyDescent="0.5">
      <c r="A4" s="480"/>
      <c r="B4" s="118" t="s">
        <v>190</v>
      </c>
      <c r="C4" s="119" t="s">
        <v>314</v>
      </c>
      <c r="D4" s="119" t="s">
        <v>190</v>
      </c>
      <c r="E4" s="120" t="s">
        <v>314</v>
      </c>
    </row>
    <row r="5" spans="1:8" x14ac:dyDescent="0.45">
      <c r="A5" s="11" t="s">
        <v>315</v>
      </c>
      <c r="B5" s="25">
        <v>10</v>
      </c>
      <c r="C5" s="339">
        <v>57</v>
      </c>
      <c r="D5" s="340">
        <v>0</v>
      </c>
      <c r="E5" s="72">
        <v>0</v>
      </c>
    </row>
    <row r="6" spans="1:8" x14ac:dyDescent="0.45">
      <c r="A6" s="14" t="s">
        <v>316</v>
      </c>
      <c r="B6" s="27">
        <v>0</v>
      </c>
      <c r="C6" s="264">
        <v>0</v>
      </c>
      <c r="D6" s="341">
        <v>0</v>
      </c>
      <c r="E6" s="28">
        <v>0</v>
      </c>
    </row>
    <row r="7" spans="1:8" x14ac:dyDescent="0.45">
      <c r="A7" s="14" t="s">
        <v>317</v>
      </c>
      <c r="B7" s="27">
        <v>15</v>
      </c>
      <c r="C7" s="264">
        <v>526</v>
      </c>
      <c r="D7" s="341">
        <v>0</v>
      </c>
      <c r="E7" s="28">
        <v>0</v>
      </c>
    </row>
    <row r="8" spans="1:8" ht="15" thickBot="1" x14ac:dyDescent="0.5">
      <c r="A8" s="19" t="s">
        <v>28</v>
      </c>
      <c r="B8" s="253">
        <v>26</v>
      </c>
      <c r="C8" s="79">
        <v>61</v>
      </c>
      <c r="D8" s="342">
        <v>1</v>
      </c>
      <c r="E8" s="58">
        <v>11</v>
      </c>
    </row>
    <row r="9" spans="1:8" ht="15" thickBot="1" x14ac:dyDescent="0.5">
      <c r="A9" s="173" t="s">
        <v>48</v>
      </c>
      <c r="B9" s="31">
        <f>SUM(B5:B8)</f>
        <v>51</v>
      </c>
      <c r="C9" s="343">
        <f>SUM(C5:C8)</f>
        <v>644</v>
      </c>
      <c r="D9" s="344">
        <f t="shared" ref="D9:E9" si="0">SUM(D5:D8)</f>
        <v>1</v>
      </c>
      <c r="E9" s="32">
        <f t="shared" si="0"/>
        <v>11</v>
      </c>
    </row>
    <row r="10" spans="1:8" x14ac:dyDescent="0.45">
      <c r="B10" s="121"/>
      <c r="C10" s="121"/>
    </row>
    <row r="15" spans="1:8" x14ac:dyDescent="0.45">
      <c r="C15" s="54"/>
    </row>
  </sheetData>
  <mergeCells count="4">
    <mergeCell ref="A1:H1"/>
    <mergeCell ref="A3:A4"/>
    <mergeCell ref="B3:C3"/>
    <mergeCell ref="D3:E3"/>
  </mergeCells>
  <phoneticPr fontId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  <pageSetUpPr fitToPage="1"/>
  </sheetPr>
  <dimension ref="A1:N7"/>
  <sheetViews>
    <sheetView view="pageBreakPreview" zoomScale="115" zoomScaleNormal="100" zoomScaleSheetLayoutView="115" workbookViewId="0">
      <selection activeCell="F23" sqref="F23"/>
    </sheetView>
  </sheetViews>
  <sheetFormatPr defaultColWidth="9" defaultRowHeight="14.4" x14ac:dyDescent="0.45"/>
  <cols>
    <col min="1" max="1" width="8.5" style="177" customWidth="1"/>
    <col min="2" max="14" width="6.59765625" style="177" customWidth="1"/>
    <col min="15" max="16384" width="9" style="177"/>
  </cols>
  <sheetData>
    <row r="1" spans="1:14" ht="18" x14ac:dyDescent="0.45">
      <c r="A1" s="469" t="s">
        <v>358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ht="15" thickBot="1" x14ac:dyDescent="0.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5" thickBot="1" x14ac:dyDescent="0.5">
      <c r="A3" s="113" t="s">
        <v>189</v>
      </c>
      <c r="B3" s="8" t="s">
        <v>97</v>
      </c>
      <c r="C3" s="9" t="s">
        <v>96</v>
      </c>
      <c r="D3" s="9" t="s">
        <v>95</v>
      </c>
      <c r="E3" s="9" t="s">
        <v>94</v>
      </c>
      <c r="F3" s="9" t="s">
        <v>93</v>
      </c>
      <c r="G3" s="9" t="s">
        <v>92</v>
      </c>
      <c r="H3" s="9" t="s">
        <v>91</v>
      </c>
      <c r="I3" s="9" t="s">
        <v>90</v>
      </c>
      <c r="J3" s="9" t="s">
        <v>89</v>
      </c>
      <c r="K3" s="9" t="s">
        <v>88</v>
      </c>
      <c r="L3" s="9" t="s">
        <v>87</v>
      </c>
      <c r="M3" s="10" t="s">
        <v>86</v>
      </c>
      <c r="N3" s="155" t="s">
        <v>48</v>
      </c>
    </row>
    <row r="4" spans="1:14" ht="15" thickBot="1" x14ac:dyDescent="0.5">
      <c r="A4" s="114" t="s">
        <v>188</v>
      </c>
      <c r="B4" s="31">
        <v>8</v>
      </c>
      <c r="C4" s="240">
        <v>20</v>
      </c>
      <c r="D4" s="240">
        <v>13</v>
      </c>
      <c r="E4" s="240">
        <v>9</v>
      </c>
      <c r="F4" s="240">
        <v>28</v>
      </c>
      <c r="G4" s="240">
        <v>8</v>
      </c>
      <c r="H4" s="240">
        <v>7</v>
      </c>
      <c r="I4" s="240">
        <v>6</v>
      </c>
      <c r="J4" s="240">
        <v>13</v>
      </c>
      <c r="K4" s="240">
        <v>9</v>
      </c>
      <c r="L4" s="240">
        <v>13</v>
      </c>
      <c r="M4" s="32">
        <v>6</v>
      </c>
      <c r="N4" s="322">
        <f>SUM(B4:M4)</f>
        <v>140</v>
      </c>
    </row>
    <row r="5" spans="1:14" ht="15" thickBot="1" x14ac:dyDescent="0.5">
      <c r="A5" s="115"/>
      <c r="N5" s="116"/>
    </row>
    <row r="6" spans="1:14" ht="30" customHeight="1" thickBot="1" x14ac:dyDescent="0.5">
      <c r="A6" s="117" t="s">
        <v>187</v>
      </c>
      <c r="B6" s="538" t="s">
        <v>186</v>
      </c>
      <c r="C6" s="539"/>
      <c r="D6" s="539"/>
      <c r="E6" s="540"/>
      <c r="F6" s="10" t="s">
        <v>185</v>
      </c>
    </row>
    <row r="7" spans="1:14" ht="28.5" customHeight="1" thickBot="1" x14ac:dyDescent="0.5">
      <c r="A7" s="345">
        <v>45598</v>
      </c>
      <c r="B7" s="541" t="s">
        <v>293</v>
      </c>
      <c r="C7" s="542"/>
      <c r="D7" s="542"/>
      <c r="E7" s="543"/>
      <c r="F7" s="32">
        <v>15</v>
      </c>
    </row>
  </sheetData>
  <mergeCells count="3">
    <mergeCell ref="A1:N1"/>
    <mergeCell ref="B6:E6"/>
    <mergeCell ref="B7:E7"/>
  </mergeCells>
  <phoneticPr fontId="1"/>
  <pageMargins left="0.7" right="0.7" top="0.75" bottom="0.75" header="0.3" footer="0.3"/>
  <pageSetup paperSize="9" scale="85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  <pageSetUpPr fitToPage="1"/>
  </sheetPr>
  <dimension ref="A1:O8"/>
  <sheetViews>
    <sheetView view="pageBreakPreview" zoomScaleNormal="100" zoomScaleSheetLayoutView="100" workbookViewId="0">
      <selection activeCell="G27" sqref="G27"/>
    </sheetView>
  </sheetViews>
  <sheetFormatPr defaultColWidth="9" defaultRowHeight="14.4" x14ac:dyDescent="0.45"/>
  <cols>
    <col min="1" max="1" width="16.09765625" style="177" customWidth="1"/>
    <col min="2" max="13" width="9" style="177" bestFit="1" customWidth="1"/>
    <col min="14" max="14" width="9.5" style="177" bestFit="1" customWidth="1"/>
    <col min="15" max="16384" width="9" style="177"/>
  </cols>
  <sheetData>
    <row r="1" spans="1:15" ht="18" x14ac:dyDescent="0.45">
      <c r="A1" s="494" t="s">
        <v>359</v>
      </c>
      <c r="B1" s="494"/>
      <c r="C1" s="494"/>
      <c r="D1" s="494"/>
      <c r="E1" s="494"/>
    </row>
    <row r="2" spans="1:15" ht="15" thickBot="1" x14ac:dyDescent="0.5">
      <c r="A2" s="122"/>
    </row>
    <row r="3" spans="1:15" x14ac:dyDescent="0.45">
      <c r="A3" s="172"/>
      <c r="B3" s="59" t="s">
        <v>97</v>
      </c>
      <c r="C3" s="60" t="s">
        <v>96</v>
      </c>
      <c r="D3" s="60" t="s">
        <v>95</v>
      </c>
      <c r="E3" s="60" t="s">
        <v>94</v>
      </c>
      <c r="F3" s="60" t="s">
        <v>93</v>
      </c>
      <c r="G3" s="60" t="s">
        <v>92</v>
      </c>
      <c r="H3" s="60" t="s">
        <v>91</v>
      </c>
      <c r="I3" s="60" t="s">
        <v>90</v>
      </c>
      <c r="J3" s="60" t="s">
        <v>89</v>
      </c>
      <c r="K3" s="60" t="s">
        <v>88</v>
      </c>
      <c r="L3" s="60" t="s">
        <v>87</v>
      </c>
      <c r="M3" s="61" t="s">
        <v>86</v>
      </c>
      <c r="N3" s="172" t="s">
        <v>48</v>
      </c>
    </row>
    <row r="4" spans="1:15" x14ac:dyDescent="0.45">
      <c r="A4" s="123" t="s">
        <v>195</v>
      </c>
      <c r="B4" s="27">
        <v>24</v>
      </c>
      <c r="C4" s="255">
        <v>26</v>
      </c>
      <c r="D4" s="255">
        <v>25</v>
      </c>
      <c r="E4" s="262">
        <v>26</v>
      </c>
      <c r="F4" s="255">
        <v>27</v>
      </c>
      <c r="G4" s="255">
        <v>24</v>
      </c>
      <c r="H4" s="255">
        <v>26</v>
      </c>
      <c r="I4" s="255">
        <v>25</v>
      </c>
      <c r="J4" s="255">
        <v>23</v>
      </c>
      <c r="K4" s="255">
        <v>22</v>
      </c>
      <c r="L4" s="255">
        <v>23</v>
      </c>
      <c r="M4" s="28">
        <v>25</v>
      </c>
      <c r="N4" s="346">
        <f>SUM(B4:M4)</f>
        <v>296</v>
      </c>
    </row>
    <row r="5" spans="1:15" ht="28.8" x14ac:dyDescent="0.45">
      <c r="A5" s="123" t="s">
        <v>194</v>
      </c>
      <c r="B5" s="258">
        <v>31389</v>
      </c>
      <c r="C5" s="262">
        <v>35152</v>
      </c>
      <c r="D5" s="262">
        <v>36944</v>
      </c>
      <c r="E5" s="262">
        <v>39326</v>
      </c>
      <c r="F5" s="262">
        <v>39657</v>
      </c>
      <c r="G5" s="262">
        <v>35460</v>
      </c>
      <c r="H5" s="262">
        <v>34487</v>
      </c>
      <c r="I5" s="262">
        <v>36101</v>
      </c>
      <c r="J5" s="262">
        <v>31584</v>
      </c>
      <c r="K5" s="262">
        <v>32783</v>
      </c>
      <c r="L5" s="262">
        <v>36724</v>
      </c>
      <c r="M5" s="124">
        <v>32904</v>
      </c>
      <c r="N5" s="346">
        <f>SUM(B5:M5)</f>
        <v>422511</v>
      </c>
    </row>
    <row r="6" spans="1:15" ht="28.8" x14ac:dyDescent="0.45">
      <c r="A6" s="123" t="s">
        <v>193</v>
      </c>
      <c r="B6" s="347">
        <v>1387</v>
      </c>
      <c r="C6" s="348">
        <v>1616</v>
      </c>
      <c r="D6" s="348">
        <v>1343</v>
      </c>
      <c r="E6" s="348">
        <v>1832</v>
      </c>
      <c r="F6" s="348">
        <v>1885</v>
      </c>
      <c r="G6" s="348">
        <v>1603</v>
      </c>
      <c r="H6" s="348">
        <v>1583</v>
      </c>
      <c r="I6" s="348">
        <v>1636</v>
      </c>
      <c r="J6" s="348">
        <v>1505</v>
      </c>
      <c r="K6" s="348">
        <v>1477</v>
      </c>
      <c r="L6" s="348">
        <v>1543</v>
      </c>
      <c r="M6" s="349">
        <v>1699</v>
      </c>
      <c r="N6" s="346">
        <f>SUM(B6:M6)</f>
        <v>19109</v>
      </c>
      <c r="O6" s="54"/>
    </row>
    <row r="7" spans="1:15" ht="28.8" x14ac:dyDescent="0.45">
      <c r="A7" s="123" t="s">
        <v>192</v>
      </c>
      <c r="B7" s="350">
        <f>SUM(B5:B6)</f>
        <v>32776</v>
      </c>
      <c r="C7" s="351">
        <f>SUM(C5:C6)</f>
        <v>36768</v>
      </c>
      <c r="D7" s="351">
        <f t="shared" ref="D7:L7" si="0">SUM(D5:D6)</f>
        <v>38287</v>
      </c>
      <c r="E7" s="351">
        <f t="shared" si="0"/>
        <v>41158</v>
      </c>
      <c r="F7" s="351">
        <f t="shared" si="0"/>
        <v>41542</v>
      </c>
      <c r="G7" s="351">
        <f t="shared" si="0"/>
        <v>37063</v>
      </c>
      <c r="H7" s="351">
        <f t="shared" si="0"/>
        <v>36070</v>
      </c>
      <c r="I7" s="351">
        <f t="shared" si="0"/>
        <v>37737</v>
      </c>
      <c r="J7" s="351">
        <f t="shared" si="0"/>
        <v>33089</v>
      </c>
      <c r="K7" s="351">
        <f t="shared" si="0"/>
        <v>34260</v>
      </c>
      <c r="L7" s="351">
        <f t="shared" si="0"/>
        <v>38267</v>
      </c>
      <c r="M7" s="352">
        <f>SUM(M5:M6)</f>
        <v>34603</v>
      </c>
      <c r="N7" s="353">
        <f t="shared" ref="N7" si="1">SUM(N5:N6)</f>
        <v>441620</v>
      </c>
    </row>
    <row r="8" spans="1:15" ht="15" thickBot="1" x14ac:dyDescent="0.5">
      <c r="A8" s="120" t="s">
        <v>191</v>
      </c>
      <c r="B8" s="354">
        <f t="shared" ref="B8:M8" si="2">+B7/B4</f>
        <v>1365.6666666666667</v>
      </c>
      <c r="C8" s="355">
        <f t="shared" si="2"/>
        <v>1414.1538461538462</v>
      </c>
      <c r="D8" s="355">
        <f>+D7/D4</f>
        <v>1531.48</v>
      </c>
      <c r="E8" s="355">
        <f t="shared" si="2"/>
        <v>1583</v>
      </c>
      <c r="F8" s="355">
        <f>+F7/F4</f>
        <v>1538.5925925925926</v>
      </c>
      <c r="G8" s="355">
        <f t="shared" si="2"/>
        <v>1544.2916666666667</v>
      </c>
      <c r="H8" s="355">
        <f t="shared" si="2"/>
        <v>1387.3076923076924</v>
      </c>
      <c r="I8" s="355">
        <f t="shared" si="2"/>
        <v>1509.48</v>
      </c>
      <c r="J8" s="355">
        <f t="shared" si="2"/>
        <v>1438.6521739130435</v>
      </c>
      <c r="K8" s="355">
        <f t="shared" si="2"/>
        <v>1557.2727272727273</v>
      </c>
      <c r="L8" s="355">
        <f t="shared" si="2"/>
        <v>1663.7826086956522</v>
      </c>
      <c r="M8" s="356">
        <f t="shared" si="2"/>
        <v>1384.12</v>
      </c>
      <c r="N8" s="357">
        <f>N7/N4</f>
        <v>1491.9594594594594</v>
      </c>
    </row>
  </sheetData>
  <mergeCells count="1">
    <mergeCell ref="A1:E1"/>
  </mergeCells>
  <phoneticPr fontId="1"/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28"/>
  <sheetViews>
    <sheetView view="pageBreakPreview" zoomScale="130" zoomScaleNormal="100" zoomScaleSheetLayoutView="130" workbookViewId="0">
      <selection activeCell="E18" sqref="E18"/>
    </sheetView>
  </sheetViews>
  <sheetFormatPr defaultColWidth="9" defaultRowHeight="14.4" x14ac:dyDescent="0.45"/>
  <cols>
    <col min="1" max="1" width="20.5" style="177" bestFit="1" customWidth="1"/>
    <col min="2" max="2" width="8.5" style="177" bestFit="1" customWidth="1"/>
    <col min="3" max="3" width="8.69921875" style="177" bestFit="1" customWidth="1"/>
    <col min="4" max="4" width="9.5" style="177" bestFit="1" customWidth="1"/>
    <col min="5" max="16384" width="9" style="177"/>
  </cols>
  <sheetData>
    <row r="1" spans="1:4" ht="18" x14ac:dyDescent="0.45">
      <c r="A1" s="469" t="s">
        <v>47</v>
      </c>
      <c r="B1" s="469"/>
      <c r="C1" s="469"/>
      <c r="D1" s="469"/>
    </row>
    <row r="3" spans="1:4" ht="16.8" thickBot="1" x14ac:dyDescent="0.5">
      <c r="A3" s="7" t="s">
        <v>46</v>
      </c>
    </row>
    <row r="4" spans="1:4" ht="15" thickBot="1" x14ac:dyDescent="0.5">
      <c r="A4" s="3" t="s">
        <v>45</v>
      </c>
      <c r="B4" s="8" t="s">
        <v>44</v>
      </c>
      <c r="C4" s="9" t="s">
        <v>43</v>
      </c>
      <c r="D4" s="10" t="s">
        <v>42</v>
      </c>
    </row>
    <row r="5" spans="1:4" x14ac:dyDescent="0.45">
      <c r="A5" s="11" t="s">
        <v>41</v>
      </c>
      <c r="B5" s="12">
        <v>234</v>
      </c>
      <c r="C5" s="13">
        <v>1835</v>
      </c>
      <c r="D5" s="26">
        <v>138900</v>
      </c>
    </row>
    <row r="6" spans="1:4" x14ac:dyDescent="0.45">
      <c r="A6" s="14" t="s">
        <v>40</v>
      </c>
      <c r="B6" s="15">
        <v>294</v>
      </c>
      <c r="C6" s="16">
        <v>2311</v>
      </c>
      <c r="D6" s="124">
        <v>182400</v>
      </c>
    </row>
    <row r="7" spans="1:4" ht="28.8" x14ac:dyDescent="0.45">
      <c r="A7" s="14" t="s">
        <v>39</v>
      </c>
      <c r="B7" s="15">
        <v>51</v>
      </c>
      <c r="C7" s="17">
        <v>460</v>
      </c>
      <c r="D7" s="124">
        <v>4000</v>
      </c>
    </row>
    <row r="8" spans="1:4" x14ac:dyDescent="0.45">
      <c r="A8" s="14" t="s">
        <v>38</v>
      </c>
      <c r="B8" s="15" t="s">
        <v>37</v>
      </c>
      <c r="C8" s="17">
        <v>66</v>
      </c>
      <c r="D8" s="28" t="s">
        <v>27</v>
      </c>
    </row>
    <row r="9" spans="1:4" x14ac:dyDescent="0.45">
      <c r="A9" s="14" t="s">
        <v>36</v>
      </c>
      <c r="B9" s="15">
        <v>38</v>
      </c>
      <c r="C9" s="17">
        <v>666</v>
      </c>
      <c r="D9" s="124">
        <v>53400</v>
      </c>
    </row>
    <row r="10" spans="1:4" x14ac:dyDescent="0.45">
      <c r="A10" s="14" t="s">
        <v>35</v>
      </c>
      <c r="B10" s="15">
        <v>99</v>
      </c>
      <c r="C10" s="17">
        <v>627</v>
      </c>
      <c r="D10" s="124">
        <v>50300</v>
      </c>
    </row>
    <row r="11" spans="1:4" x14ac:dyDescent="0.45">
      <c r="A11" s="14" t="s">
        <v>34</v>
      </c>
      <c r="B11" s="15" t="s">
        <v>33</v>
      </c>
      <c r="C11" s="17">
        <v>112</v>
      </c>
      <c r="D11" s="28" t="s">
        <v>27</v>
      </c>
    </row>
    <row r="12" spans="1:4" x14ac:dyDescent="0.45">
      <c r="A12" s="14" t="s">
        <v>32</v>
      </c>
      <c r="B12" s="15">
        <v>20</v>
      </c>
      <c r="C12" s="17">
        <v>311</v>
      </c>
      <c r="D12" s="124">
        <v>10000</v>
      </c>
    </row>
    <row r="13" spans="1:4" x14ac:dyDescent="0.45">
      <c r="A13" s="14" t="s">
        <v>31</v>
      </c>
      <c r="B13" s="15">
        <v>5</v>
      </c>
      <c r="C13" s="17" t="s">
        <v>30</v>
      </c>
      <c r="D13" s="124">
        <v>2600</v>
      </c>
    </row>
    <row r="14" spans="1:4" x14ac:dyDescent="0.45">
      <c r="A14" s="14" t="s">
        <v>29</v>
      </c>
      <c r="B14" s="18" t="s">
        <v>27</v>
      </c>
      <c r="C14" s="17">
        <v>125</v>
      </c>
      <c r="D14" s="28" t="s">
        <v>27</v>
      </c>
    </row>
    <row r="15" spans="1:4" ht="15" thickBot="1" x14ac:dyDescent="0.5">
      <c r="A15" s="19" t="s">
        <v>28</v>
      </c>
      <c r="B15" s="20" t="s">
        <v>27</v>
      </c>
      <c r="C15" s="21">
        <v>51</v>
      </c>
      <c r="D15" s="58" t="s">
        <v>27</v>
      </c>
    </row>
    <row r="16" spans="1:4" ht="15" thickBot="1" x14ac:dyDescent="0.5">
      <c r="A16" s="173" t="s">
        <v>18</v>
      </c>
      <c r="B16" s="191">
        <v>758</v>
      </c>
      <c r="C16" s="22">
        <f>SUM(C5:C15)</f>
        <v>6564</v>
      </c>
      <c r="D16" s="192">
        <f>SUM(D5:D15)</f>
        <v>441600</v>
      </c>
    </row>
    <row r="17" spans="1:3" x14ac:dyDescent="0.45">
      <c r="A17" s="23" t="s">
        <v>26</v>
      </c>
    </row>
    <row r="18" spans="1:3" ht="16.8" thickBot="1" x14ac:dyDescent="0.5">
      <c r="A18" s="24" t="s">
        <v>25</v>
      </c>
    </row>
    <row r="19" spans="1:3" x14ac:dyDescent="0.45">
      <c r="A19" s="4" t="s">
        <v>301</v>
      </c>
      <c r="B19" s="25">
        <v>384</v>
      </c>
      <c r="C19" s="26">
        <v>1568</v>
      </c>
    </row>
    <row r="20" spans="1:3" x14ac:dyDescent="0.45">
      <c r="A20" s="5" t="s">
        <v>23</v>
      </c>
      <c r="B20" s="27">
        <v>72</v>
      </c>
      <c r="C20" s="28">
        <v>163</v>
      </c>
    </row>
    <row r="21" spans="1:3" x14ac:dyDescent="0.45">
      <c r="A21" s="5" t="s">
        <v>21</v>
      </c>
      <c r="B21" s="27">
        <v>30</v>
      </c>
      <c r="C21" s="28">
        <v>48</v>
      </c>
    </row>
    <row r="22" spans="1:3" x14ac:dyDescent="0.45">
      <c r="A22" s="14" t="s">
        <v>22</v>
      </c>
      <c r="B22" s="27">
        <v>18</v>
      </c>
      <c r="C22" s="28">
        <v>32</v>
      </c>
    </row>
    <row r="23" spans="1:3" x14ac:dyDescent="0.45">
      <c r="A23" s="14" t="s">
        <v>303</v>
      </c>
      <c r="B23" s="27">
        <v>12</v>
      </c>
      <c r="C23" s="28">
        <v>15</v>
      </c>
    </row>
    <row r="24" spans="1:3" x14ac:dyDescent="0.45">
      <c r="A24" s="5" t="s">
        <v>20</v>
      </c>
      <c r="B24" s="27">
        <v>72</v>
      </c>
      <c r="C24" s="28">
        <v>189</v>
      </c>
    </row>
    <row r="25" spans="1:3" x14ac:dyDescent="0.45">
      <c r="A25" s="29" t="s">
        <v>302</v>
      </c>
      <c r="B25" s="27">
        <v>27</v>
      </c>
      <c r="C25" s="28">
        <v>100</v>
      </c>
    </row>
    <row r="26" spans="1:3" x14ac:dyDescent="0.45">
      <c r="A26" s="14" t="s">
        <v>19</v>
      </c>
      <c r="B26" s="27">
        <v>40</v>
      </c>
      <c r="C26" s="28">
        <v>140</v>
      </c>
    </row>
    <row r="27" spans="1:3" ht="15" thickBot="1" x14ac:dyDescent="0.5">
      <c r="A27" s="30" t="s">
        <v>304</v>
      </c>
      <c r="B27" s="31">
        <v>10</v>
      </c>
      <c r="C27" s="32" t="s">
        <v>305</v>
      </c>
    </row>
    <row r="28" spans="1:3" ht="15" thickBot="1" x14ac:dyDescent="0.5">
      <c r="A28" s="173" t="s">
        <v>18</v>
      </c>
      <c r="B28" s="31">
        <f>SUM(B19:B27)</f>
        <v>665</v>
      </c>
      <c r="C28" s="33">
        <f>SUM(C19:C26)</f>
        <v>2255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Q9"/>
  <sheetViews>
    <sheetView view="pageBreakPreview" zoomScale="145" zoomScaleNormal="100" zoomScaleSheetLayoutView="145" workbookViewId="0">
      <selection activeCell="J17" sqref="J17"/>
    </sheetView>
  </sheetViews>
  <sheetFormatPr defaultColWidth="9" defaultRowHeight="14.4" x14ac:dyDescent="0.45"/>
  <cols>
    <col min="1" max="1" width="3.5" style="177" bestFit="1" customWidth="1"/>
    <col min="2" max="2" width="5.5" style="177" bestFit="1" customWidth="1"/>
    <col min="3" max="3" width="5.3984375" style="177" customWidth="1"/>
    <col min="4" max="15" width="5.69921875" style="177" customWidth="1"/>
    <col min="16" max="16" width="5.3984375" style="177" customWidth="1"/>
    <col min="17" max="17" width="7.19921875" style="177" bestFit="1" customWidth="1"/>
    <col min="18" max="16384" width="9" style="177"/>
  </cols>
  <sheetData>
    <row r="1" spans="1:17" ht="21" x14ac:dyDescent="0.45">
      <c r="A1" s="547" t="s">
        <v>360</v>
      </c>
      <c r="B1" s="547"/>
      <c r="C1" s="547"/>
      <c r="D1" s="547"/>
      <c r="E1" s="547"/>
    </row>
    <row r="2" spans="1:17" ht="53.4" customHeight="1" thickBot="1" x14ac:dyDescent="0.5">
      <c r="A2" s="546" t="s">
        <v>333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</row>
    <row r="3" spans="1:17" ht="15" thickBot="1" x14ac:dyDescent="0.5">
      <c r="A3" s="544"/>
      <c r="B3" s="544"/>
      <c r="C3" s="544"/>
      <c r="D3" s="358" t="s">
        <v>97</v>
      </c>
      <c r="E3" s="358" t="s">
        <v>96</v>
      </c>
      <c r="F3" s="358" t="s">
        <v>95</v>
      </c>
      <c r="G3" s="358" t="s">
        <v>94</v>
      </c>
      <c r="H3" s="358" t="s">
        <v>93</v>
      </c>
      <c r="I3" s="358" t="s">
        <v>92</v>
      </c>
      <c r="J3" s="358" t="s">
        <v>91</v>
      </c>
      <c r="K3" s="358" t="s">
        <v>90</v>
      </c>
      <c r="L3" s="358" t="s">
        <v>89</v>
      </c>
      <c r="M3" s="358" t="s">
        <v>88</v>
      </c>
      <c r="N3" s="358" t="s">
        <v>87</v>
      </c>
      <c r="O3" s="358" t="s">
        <v>86</v>
      </c>
      <c r="P3" s="358" t="s">
        <v>48</v>
      </c>
      <c r="Q3" s="359" t="s">
        <v>191</v>
      </c>
    </row>
    <row r="4" spans="1:17" ht="14.4" customHeight="1" thickBot="1" x14ac:dyDescent="0.5">
      <c r="A4" s="548" t="s">
        <v>197</v>
      </c>
      <c r="B4" s="549" t="s">
        <v>332</v>
      </c>
      <c r="C4" s="360" t="s">
        <v>175</v>
      </c>
      <c r="D4" s="361">
        <v>425</v>
      </c>
      <c r="E4" s="361">
        <v>479</v>
      </c>
      <c r="F4" s="361">
        <v>464</v>
      </c>
      <c r="G4" s="361">
        <v>594</v>
      </c>
      <c r="H4" s="361">
        <v>608</v>
      </c>
      <c r="I4" s="361">
        <v>518</v>
      </c>
      <c r="J4" s="361">
        <v>481</v>
      </c>
      <c r="K4" s="361">
        <v>443</v>
      </c>
      <c r="L4" s="361">
        <v>511</v>
      </c>
      <c r="M4" s="361">
        <v>511</v>
      </c>
      <c r="N4" s="361">
        <v>420</v>
      </c>
      <c r="O4" s="361">
        <v>418</v>
      </c>
      <c r="P4" s="362">
        <f t="shared" ref="P4:P9" si="0">SUM(D4:O4)</f>
        <v>5872</v>
      </c>
      <c r="Q4" s="363">
        <f>P4/296</f>
        <v>19.837837837837839</v>
      </c>
    </row>
    <row r="5" spans="1:17" ht="15" thickBot="1" x14ac:dyDescent="0.5">
      <c r="A5" s="548"/>
      <c r="B5" s="549"/>
      <c r="C5" s="360" t="s">
        <v>177</v>
      </c>
      <c r="D5" s="361">
        <v>55</v>
      </c>
      <c r="E5" s="361">
        <v>60</v>
      </c>
      <c r="F5" s="361">
        <v>94</v>
      </c>
      <c r="G5" s="361">
        <v>97</v>
      </c>
      <c r="H5" s="361">
        <v>111</v>
      </c>
      <c r="I5" s="361">
        <v>73</v>
      </c>
      <c r="J5" s="361">
        <v>47</v>
      </c>
      <c r="K5" s="361">
        <v>54</v>
      </c>
      <c r="L5" s="361">
        <v>55</v>
      </c>
      <c r="M5" s="361">
        <v>39</v>
      </c>
      <c r="N5" s="361">
        <v>51</v>
      </c>
      <c r="O5" s="361">
        <v>82</v>
      </c>
      <c r="P5" s="362">
        <f>SUM(D5:O5)</f>
        <v>818</v>
      </c>
      <c r="Q5" s="363">
        <f t="shared" ref="Q5:Q6" si="1">P5/296</f>
        <v>2.7635135135135136</v>
      </c>
    </row>
    <row r="6" spans="1:17" ht="15" thickBot="1" x14ac:dyDescent="0.5">
      <c r="A6" s="548"/>
      <c r="B6" s="549"/>
      <c r="C6" s="360" t="s">
        <v>48</v>
      </c>
      <c r="D6" s="361">
        <v>480</v>
      </c>
      <c r="E6" s="361">
        <v>539</v>
      </c>
      <c r="F6" s="361">
        <v>558</v>
      </c>
      <c r="G6" s="361">
        <v>691</v>
      </c>
      <c r="H6" s="361">
        <v>719</v>
      </c>
      <c r="I6" s="361">
        <v>591</v>
      </c>
      <c r="J6" s="361">
        <v>528</v>
      </c>
      <c r="K6" s="361">
        <v>497</v>
      </c>
      <c r="L6" s="361">
        <v>550</v>
      </c>
      <c r="M6" s="361">
        <v>550</v>
      </c>
      <c r="N6" s="361">
        <v>471</v>
      </c>
      <c r="O6" s="361">
        <v>500</v>
      </c>
      <c r="P6" s="362">
        <f t="shared" si="0"/>
        <v>6674</v>
      </c>
      <c r="Q6" s="363">
        <f t="shared" si="1"/>
        <v>22.547297297297298</v>
      </c>
    </row>
    <row r="7" spans="1:17" ht="15" customHeight="1" thickBot="1" x14ac:dyDescent="0.5">
      <c r="A7" s="548"/>
      <c r="B7" s="544" t="s">
        <v>324</v>
      </c>
      <c r="C7" s="544"/>
      <c r="D7" s="364" t="s">
        <v>27</v>
      </c>
      <c r="E7" s="364" t="s">
        <v>27</v>
      </c>
      <c r="F7" s="364" t="s">
        <v>27</v>
      </c>
      <c r="G7" s="364" t="s">
        <v>27</v>
      </c>
      <c r="H7" s="364" t="s">
        <v>27</v>
      </c>
      <c r="I7" s="364" t="s">
        <v>27</v>
      </c>
      <c r="J7" s="364" t="s">
        <v>27</v>
      </c>
      <c r="K7" s="364" t="s">
        <v>27</v>
      </c>
      <c r="L7" s="364" t="s">
        <v>27</v>
      </c>
      <c r="M7" s="361">
        <v>109</v>
      </c>
      <c r="N7" s="361">
        <v>91</v>
      </c>
      <c r="O7" s="361">
        <v>102</v>
      </c>
      <c r="P7" s="362">
        <f t="shared" si="0"/>
        <v>302</v>
      </c>
      <c r="Q7" s="363">
        <f>P7/84</f>
        <v>3.5952380952380953</v>
      </c>
    </row>
    <row r="8" spans="1:17" ht="15" customHeight="1" thickBot="1" x14ac:dyDescent="0.5">
      <c r="A8" s="544" t="s">
        <v>196</v>
      </c>
      <c r="B8" s="544" t="s">
        <v>332</v>
      </c>
      <c r="C8" s="544"/>
      <c r="D8" s="361">
        <v>282</v>
      </c>
      <c r="E8" s="361">
        <v>229</v>
      </c>
      <c r="F8" s="361">
        <v>267</v>
      </c>
      <c r="G8" s="361">
        <v>373</v>
      </c>
      <c r="H8" s="361">
        <v>369</v>
      </c>
      <c r="I8" s="361">
        <v>305</v>
      </c>
      <c r="J8" s="361">
        <v>306</v>
      </c>
      <c r="K8" s="361">
        <v>254</v>
      </c>
      <c r="L8" s="361">
        <v>305</v>
      </c>
      <c r="M8" s="361">
        <v>309</v>
      </c>
      <c r="N8" s="361">
        <v>257</v>
      </c>
      <c r="O8" s="361">
        <v>290</v>
      </c>
      <c r="P8" s="362">
        <f t="shared" si="0"/>
        <v>3546</v>
      </c>
      <c r="Q8" s="363">
        <f>P8/296</f>
        <v>11.97972972972973</v>
      </c>
    </row>
    <row r="9" spans="1:17" ht="14.4" customHeight="1" thickBot="1" x14ac:dyDescent="0.5">
      <c r="A9" s="544"/>
      <c r="B9" s="545" t="s">
        <v>324</v>
      </c>
      <c r="C9" s="545"/>
      <c r="D9" s="364" t="s">
        <v>27</v>
      </c>
      <c r="E9" s="364" t="s">
        <v>27</v>
      </c>
      <c r="F9" s="364" t="s">
        <v>27</v>
      </c>
      <c r="G9" s="364" t="s">
        <v>27</v>
      </c>
      <c r="H9" s="364" t="s">
        <v>27</v>
      </c>
      <c r="I9" s="364" t="s">
        <v>27</v>
      </c>
      <c r="J9" s="364" t="s">
        <v>27</v>
      </c>
      <c r="K9" s="364" t="s">
        <v>27</v>
      </c>
      <c r="L9" s="364" t="s">
        <v>27</v>
      </c>
      <c r="M9" s="364">
        <v>12</v>
      </c>
      <c r="N9" s="364">
        <v>13</v>
      </c>
      <c r="O9" s="364">
        <v>13</v>
      </c>
      <c r="P9" s="362">
        <f t="shared" si="0"/>
        <v>38</v>
      </c>
      <c r="Q9" s="363">
        <f t="shared" ref="Q9" si="2">P9/84</f>
        <v>0.45238095238095238</v>
      </c>
    </row>
  </sheetData>
  <mergeCells count="9">
    <mergeCell ref="A8:A9"/>
    <mergeCell ref="B8:C8"/>
    <mergeCell ref="B9:C9"/>
    <mergeCell ref="A2:P2"/>
    <mergeCell ref="A1:E1"/>
    <mergeCell ref="A3:C3"/>
    <mergeCell ref="A4:A7"/>
    <mergeCell ref="B4:B6"/>
    <mergeCell ref="B7:C7"/>
  </mergeCells>
  <phoneticPr fontId="1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A1:D38"/>
  <sheetViews>
    <sheetView view="pageBreakPreview" zoomScale="130" zoomScaleNormal="100" zoomScaleSheetLayoutView="130" workbookViewId="0">
      <selection activeCell="B21" sqref="B21"/>
    </sheetView>
  </sheetViews>
  <sheetFormatPr defaultColWidth="9" defaultRowHeight="14.4" x14ac:dyDescent="0.45"/>
  <cols>
    <col min="1" max="1" width="11.59765625" style="177" bestFit="1" customWidth="1"/>
    <col min="2" max="2" width="9.5" style="177" bestFit="1" customWidth="1"/>
    <col min="3" max="16384" width="9" style="177"/>
  </cols>
  <sheetData>
    <row r="1" spans="1:4" ht="21" x14ac:dyDescent="0.45">
      <c r="A1" s="484" t="s">
        <v>361</v>
      </c>
      <c r="B1" s="484"/>
      <c r="C1" s="484"/>
      <c r="D1" s="125"/>
    </row>
    <row r="2" spans="1:4" x14ac:dyDescent="0.45">
      <c r="A2" s="122"/>
      <c r="B2" s="122"/>
      <c r="C2" s="2" t="s">
        <v>281</v>
      </c>
    </row>
    <row r="3" spans="1:4" x14ac:dyDescent="0.45">
      <c r="A3" s="122"/>
      <c r="B3" s="122"/>
      <c r="C3" s="122"/>
    </row>
    <row r="4" spans="1:4" ht="15" thickBot="1" x14ac:dyDescent="0.5">
      <c r="A4" s="115" t="s">
        <v>228</v>
      </c>
    </row>
    <row r="5" spans="1:4" ht="15" thickBot="1" x14ac:dyDescent="0.5">
      <c r="A5" s="3"/>
      <c r="B5" s="3" t="s">
        <v>213</v>
      </c>
      <c r="C5" s="3" t="s">
        <v>212</v>
      </c>
    </row>
    <row r="6" spans="1:4" x14ac:dyDescent="0.45">
      <c r="A6" s="126" t="s">
        <v>227</v>
      </c>
      <c r="B6" s="365">
        <v>1112</v>
      </c>
      <c r="C6" s="366">
        <f>B6/$B$18*100</f>
        <v>2.346783724463954</v>
      </c>
      <c r="D6" s="127"/>
    </row>
    <row r="7" spans="1:4" x14ac:dyDescent="0.45">
      <c r="A7" s="128" t="s">
        <v>226</v>
      </c>
      <c r="B7" s="367">
        <v>1757</v>
      </c>
      <c r="C7" s="366">
        <f t="shared" ref="C7:C16" si="0">B7/$B$18*100</f>
        <v>3.7080027013337831</v>
      </c>
      <c r="D7" s="127"/>
    </row>
    <row r="8" spans="1:4" x14ac:dyDescent="0.45">
      <c r="A8" s="128" t="s">
        <v>225</v>
      </c>
      <c r="B8" s="367">
        <v>2868</v>
      </c>
      <c r="C8" s="366">
        <f t="shared" si="0"/>
        <v>6.0526760087793345</v>
      </c>
      <c r="D8" s="127"/>
    </row>
    <row r="9" spans="1:4" x14ac:dyDescent="0.45">
      <c r="A9" s="128" t="s">
        <v>224</v>
      </c>
      <c r="B9" s="368">
        <v>612</v>
      </c>
      <c r="C9" s="366">
        <f t="shared" si="0"/>
        <v>1.2915752152625359</v>
      </c>
      <c r="D9" s="127"/>
    </row>
    <row r="10" spans="1:4" x14ac:dyDescent="0.45">
      <c r="A10" s="128" t="s">
        <v>223</v>
      </c>
      <c r="B10" s="368">
        <v>904</v>
      </c>
      <c r="C10" s="366">
        <f t="shared" si="0"/>
        <v>1.9078169846361639</v>
      </c>
      <c r="D10" s="127"/>
    </row>
    <row r="11" spans="1:4" x14ac:dyDescent="0.45">
      <c r="A11" s="128" t="s">
        <v>222</v>
      </c>
      <c r="B11" s="367">
        <v>2808</v>
      </c>
      <c r="C11" s="366">
        <f t="shared" si="0"/>
        <v>5.9260509876751648</v>
      </c>
      <c r="D11" s="127"/>
    </row>
    <row r="12" spans="1:4" x14ac:dyDescent="0.45">
      <c r="A12" s="128" t="s">
        <v>221</v>
      </c>
      <c r="B12" s="367">
        <v>5897</v>
      </c>
      <c r="C12" s="366">
        <f t="shared" si="0"/>
        <v>12.445129157521526</v>
      </c>
      <c r="D12" s="127"/>
    </row>
    <row r="13" spans="1:4" x14ac:dyDescent="0.45">
      <c r="A13" s="128" t="s">
        <v>220</v>
      </c>
      <c r="B13" s="367">
        <v>6242</v>
      </c>
      <c r="C13" s="366">
        <f t="shared" si="0"/>
        <v>13.173223028870504</v>
      </c>
      <c r="D13" s="127"/>
    </row>
    <row r="14" spans="1:4" x14ac:dyDescent="0.45">
      <c r="A14" s="128" t="s">
        <v>219</v>
      </c>
      <c r="B14" s="367">
        <v>7023</v>
      </c>
      <c r="C14" s="366">
        <f t="shared" si="0"/>
        <v>14.821458720243118</v>
      </c>
      <c r="D14" s="127"/>
    </row>
    <row r="15" spans="1:4" x14ac:dyDescent="0.45">
      <c r="A15" s="128" t="s">
        <v>218</v>
      </c>
      <c r="B15" s="367">
        <v>7622</v>
      </c>
      <c r="C15" s="366">
        <f t="shared" si="0"/>
        <v>16.085598514266419</v>
      </c>
      <c r="D15" s="127"/>
    </row>
    <row r="16" spans="1:4" x14ac:dyDescent="0.45">
      <c r="A16" s="128" t="s">
        <v>217</v>
      </c>
      <c r="B16" s="367">
        <v>5517</v>
      </c>
      <c r="C16" s="366">
        <f t="shared" si="0"/>
        <v>11.643170690528448</v>
      </c>
      <c r="D16" s="127"/>
    </row>
    <row r="17" spans="1:4" ht="15" thickBot="1" x14ac:dyDescent="0.5">
      <c r="A17" s="129" t="s">
        <v>216</v>
      </c>
      <c r="B17" s="369">
        <v>5022</v>
      </c>
      <c r="C17" s="366">
        <f>B17/$B$18*100</f>
        <v>10.598514266419045</v>
      </c>
      <c r="D17" s="127"/>
    </row>
    <row r="18" spans="1:4" ht="15" thickBot="1" x14ac:dyDescent="0.5">
      <c r="A18" s="3" t="s">
        <v>48</v>
      </c>
      <c r="B18" s="370">
        <f>SUM(B6:B17)</f>
        <v>47384</v>
      </c>
      <c r="C18" s="102">
        <v>100</v>
      </c>
      <c r="D18" s="127"/>
    </row>
    <row r="21" spans="1:4" ht="15" thickBot="1" x14ac:dyDescent="0.5">
      <c r="A21" s="115" t="s">
        <v>215</v>
      </c>
    </row>
    <row r="22" spans="1:4" ht="15" thickBot="1" x14ac:dyDescent="0.5">
      <c r="A22" s="3" t="s">
        <v>214</v>
      </c>
      <c r="B22" s="179" t="s">
        <v>213</v>
      </c>
      <c r="C22" s="3" t="s">
        <v>212</v>
      </c>
    </row>
    <row r="23" spans="1:4" x14ac:dyDescent="0.45">
      <c r="A23" s="166" t="s">
        <v>127</v>
      </c>
      <c r="B23" s="371">
        <v>13737</v>
      </c>
      <c r="C23" s="366">
        <f t="shared" ref="C23:C37" si="1">B23/$B$18*100</f>
        <v>28.990798581799766</v>
      </c>
      <c r="D23" s="127"/>
    </row>
    <row r="24" spans="1:4" x14ac:dyDescent="0.45">
      <c r="A24" s="163" t="s">
        <v>211</v>
      </c>
      <c r="B24" s="372">
        <v>1545</v>
      </c>
      <c r="C24" s="366">
        <f t="shared" si="1"/>
        <v>3.2605942934323826</v>
      </c>
      <c r="D24" s="127"/>
    </row>
    <row r="25" spans="1:4" x14ac:dyDescent="0.45">
      <c r="A25" s="163" t="s">
        <v>210</v>
      </c>
      <c r="B25" s="372">
        <v>2218</v>
      </c>
      <c r="C25" s="366">
        <f t="shared" si="1"/>
        <v>4.680904946817491</v>
      </c>
      <c r="D25" s="127"/>
    </row>
    <row r="26" spans="1:4" x14ac:dyDescent="0.45">
      <c r="A26" s="163" t="s">
        <v>209</v>
      </c>
      <c r="B26" s="372">
        <v>3582</v>
      </c>
      <c r="C26" s="366">
        <f t="shared" si="1"/>
        <v>7.5595137599189597</v>
      </c>
      <c r="D26" s="127"/>
    </row>
    <row r="27" spans="1:4" x14ac:dyDescent="0.45">
      <c r="A27" s="163" t="s">
        <v>208</v>
      </c>
      <c r="B27" s="372">
        <v>1313</v>
      </c>
      <c r="C27" s="366">
        <f t="shared" si="1"/>
        <v>2.7709775451629244</v>
      </c>
      <c r="D27" s="127"/>
    </row>
    <row r="28" spans="1:4" x14ac:dyDescent="0.45">
      <c r="A28" s="163" t="s">
        <v>207</v>
      </c>
      <c r="B28" s="372">
        <v>16298</v>
      </c>
      <c r="C28" s="366">
        <f t="shared" si="1"/>
        <v>34.395576565929424</v>
      </c>
      <c r="D28" s="127"/>
    </row>
    <row r="29" spans="1:4" x14ac:dyDescent="0.45">
      <c r="A29" s="163" t="s">
        <v>206</v>
      </c>
      <c r="B29" s="372">
        <v>969</v>
      </c>
      <c r="C29" s="366">
        <f t="shared" si="1"/>
        <v>2.0449940908323487</v>
      </c>
      <c r="D29" s="127"/>
    </row>
    <row r="30" spans="1:4" x14ac:dyDescent="0.45">
      <c r="A30" s="163" t="s">
        <v>205</v>
      </c>
      <c r="B30" s="372">
        <v>1361</v>
      </c>
      <c r="C30" s="366">
        <f t="shared" si="1"/>
        <v>2.8722775620462606</v>
      </c>
      <c r="D30" s="127"/>
    </row>
    <row r="31" spans="1:4" x14ac:dyDescent="0.45">
      <c r="A31" s="163" t="s">
        <v>204</v>
      </c>
      <c r="B31" s="373">
        <v>435</v>
      </c>
      <c r="C31" s="366">
        <f t="shared" si="1"/>
        <v>0.91803140300523378</v>
      </c>
      <c r="D31" s="127"/>
    </row>
    <row r="32" spans="1:4" x14ac:dyDescent="0.45">
      <c r="A32" s="163" t="s">
        <v>203</v>
      </c>
      <c r="B32" s="372">
        <v>995</v>
      </c>
      <c r="C32" s="366">
        <f t="shared" si="1"/>
        <v>2.0998649333108221</v>
      </c>
      <c r="D32" s="127"/>
    </row>
    <row r="33" spans="1:4" x14ac:dyDescent="0.45">
      <c r="A33" s="163" t="s">
        <v>202</v>
      </c>
      <c r="B33" s="372">
        <v>2731</v>
      </c>
      <c r="C33" s="366">
        <f t="shared" si="1"/>
        <v>5.7635488772581462</v>
      </c>
      <c r="D33" s="127"/>
    </row>
    <row r="34" spans="1:4" x14ac:dyDescent="0.45">
      <c r="A34" s="163" t="s">
        <v>201</v>
      </c>
      <c r="B34" s="372">
        <v>1876</v>
      </c>
      <c r="C34" s="366">
        <f t="shared" si="1"/>
        <v>3.9591423265237209</v>
      </c>
      <c r="D34" s="127"/>
    </row>
    <row r="35" spans="1:4" x14ac:dyDescent="0.45">
      <c r="A35" s="163" t="s">
        <v>200</v>
      </c>
      <c r="B35" s="373">
        <v>104</v>
      </c>
      <c r="C35" s="366">
        <f t="shared" si="1"/>
        <v>0.219483369913895</v>
      </c>
      <c r="D35" s="127"/>
    </row>
    <row r="36" spans="1:4" x14ac:dyDescent="0.45">
      <c r="A36" s="163" t="s">
        <v>199</v>
      </c>
      <c r="B36" s="373">
        <v>152</v>
      </c>
      <c r="C36" s="366">
        <f t="shared" si="1"/>
        <v>0.32078338679723112</v>
      </c>
      <c r="D36" s="127"/>
    </row>
    <row r="37" spans="1:4" ht="15" thickBot="1" x14ac:dyDescent="0.5">
      <c r="A37" s="164" t="s">
        <v>28</v>
      </c>
      <c r="B37" s="374">
        <v>68</v>
      </c>
      <c r="C37" s="366">
        <f t="shared" si="1"/>
        <v>0.14350835725139288</v>
      </c>
      <c r="D37" s="127"/>
    </row>
    <row r="38" spans="1:4" x14ac:dyDescent="0.45">
      <c r="B38" s="54"/>
      <c r="C38" s="130"/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AD13"/>
  <sheetViews>
    <sheetView view="pageBreakPreview" zoomScale="115" zoomScaleNormal="100" zoomScaleSheetLayoutView="115" workbookViewId="0">
      <selection activeCell="D21" sqref="D21"/>
    </sheetView>
  </sheetViews>
  <sheetFormatPr defaultColWidth="9" defaultRowHeight="14.4" x14ac:dyDescent="0.45"/>
  <cols>
    <col min="1" max="1" width="4.5" style="177" bestFit="1" customWidth="1"/>
    <col min="2" max="2" width="5.5" style="177" bestFit="1" customWidth="1"/>
    <col min="3" max="15" width="8.59765625" style="177" customWidth="1"/>
    <col min="16" max="16" width="9.8984375" style="177" customWidth="1"/>
    <col min="17" max="16384" width="9" style="177"/>
  </cols>
  <sheetData>
    <row r="1" spans="1:30" ht="18" x14ac:dyDescent="0.45">
      <c r="A1" s="494" t="s">
        <v>310</v>
      </c>
      <c r="B1" s="494"/>
      <c r="C1" s="494"/>
      <c r="D1" s="494"/>
      <c r="E1" s="494"/>
    </row>
    <row r="2" spans="1:30" ht="18" x14ac:dyDescent="0.45">
      <c r="A2" s="160"/>
      <c r="B2" s="160"/>
      <c r="C2" s="160"/>
      <c r="D2" s="160"/>
      <c r="E2" s="160"/>
    </row>
    <row r="3" spans="1:30" ht="18.600000000000001" thickBot="1" x14ac:dyDescent="0.5">
      <c r="A3" s="554" t="s">
        <v>198</v>
      </c>
      <c r="B3" s="554"/>
      <c r="C3" s="554"/>
      <c r="D3" s="554"/>
      <c r="E3" s="160"/>
    </row>
    <row r="4" spans="1:30" ht="15" thickBot="1" x14ac:dyDescent="0.5">
      <c r="A4" s="470"/>
      <c r="B4" s="471"/>
      <c r="C4" s="8" t="s">
        <v>97</v>
      </c>
      <c r="D4" s="9" t="s">
        <v>96</v>
      </c>
      <c r="E4" s="9" t="s">
        <v>95</v>
      </c>
      <c r="F4" s="9" t="s">
        <v>94</v>
      </c>
      <c r="G4" s="9" t="s">
        <v>93</v>
      </c>
      <c r="H4" s="9" t="s">
        <v>92</v>
      </c>
      <c r="I4" s="9" t="s">
        <v>91</v>
      </c>
      <c r="J4" s="9" t="s">
        <v>90</v>
      </c>
      <c r="K4" s="9" t="s">
        <v>89</v>
      </c>
      <c r="L4" s="9" t="s">
        <v>88</v>
      </c>
      <c r="M4" s="9" t="s">
        <v>87</v>
      </c>
      <c r="N4" s="10" t="s">
        <v>86</v>
      </c>
      <c r="O4" s="155" t="s">
        <v>48</v>
      </c>
      <c r="P4" s="172" t="s">
        <v>162</v>
      </c>
    </row>
    <row r="5" spans="1:30" x14ac:dyDescent="0.3">
      <c r="A5" s="505" t="s">
        <v>167</v>
      </c>
      <c r="B5" s="555"/>
      <c r="C5" s="375">
        <v>8253</v>
      </c>
      <c r="D5" s="376">
        <v>8398</v>
      </c>
      <c r="E5" s="376">
        <v>9012</v>
      </c>
      <c r="F5" s="376">
        <v>8861</v>
      </c>
      <c r="G5" s="376">
        <v>9455</v>
      </c>
      <c r="H5" s="376">
        <v>8481</v>
      </c>
      <c r="I5" s="376">
        <v>8416</v>
      </c>
      <c r="J5" s="376">
        <v>8417</v>
      </c>
      <c r="K5" s="376">
        <v>8370</v>
      </c>
      <c r="L5" s="376">
        <v>8455</v>
      </c>
      <c r="M5" s="376">
        <v>8001</v>
      </c>
      <c r="N5" s="377">
        <v>8543</v>
      </c>
      <c r="O5" s="378">
        <f>SUM(C5:N5)</f>
        <v>102662</v>
      </c>
      <c r="P5" s="379">
        <f t="shared" ref="P5:P9" si="0">O5/296</f>
        <v>346.83108108108109</v>
      </c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30" x14ac:dyDescent="0.3">
      <c r="A6" s="502" t="s">
        <v>98</v>
      </c>
      <c r="B6" s="123" t="s">
        <v>175</v>
      </c>
      <c r="C6" s="380">
        <v>29713</v>
      </c>
      <c r="D6" s="381">
        <v>29975</v>
      </c>
      <c r="E6" s="381">
        <v>32169</v>
      </c>
      <c r="F6" s="381">
        <v>30942</v>
      </c>
      <c r="G6" s="381">
        <v>31969</v>
      </c>
      <c r="H6" s="381">
        <v>30563</v>
      </c>
      <c r="I6" s="381">
        <v>29928</v>
      </c>
      <c r="J6" s="381">
        <v>29184</v>
      </c>
      <c r="K6" s="381">
        <v>30129</v>
      </c>
      <c r="L6" s="381">
        <v>30170</v>
      </c>
      <c r="M6" s="381">
        <v>28018</v>
      </c>
      <c r="N6" s="382">
        <v>29652</v>
      </c>
      <c r="O6" s="383">
        <f t="shared" ref="O6:O7" si="1">SUM(C6:N6)</f>
        <v>362412</v>
      </c>
      <c r="P6" s="384">
        <f t="shared" si="0"/>
        <v>1224.3648648648648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30" x14ac:dyDescent="0.3">
      <c r="A7" s="502"/>
      <c r="B7" s="123" t="s">
        <v>177</v>
      </c>
      <c r="C7" s="380">
        <v>6533</v>
      </c>
      <c r="D7" s="381">
        <v>5733</v>
      </c>
      <c r="E7" s="381">
        <v>7665</v>
      </c>
      <c r="F7" s="381">
        <v>7388</v>
      </c>
      <c r="G7" s="381">
        <v>8072</v>
      </c>
      <c r="H7" s="381">
        <v>6848</v>
      </c>
      <c r="I7" s="381">
        <v>6172</v>
      </c>
      <c r="J7" s="381">
        <v>6472</v>
      </c>
      <c r="K7" s="381">
        <v>6082</v>
      </c>
      <c r="L7" s="381">
        <v>5905</v>
      </c>
      <c r="M7" s="381">
        <v>6181</v>
      </c>
      <c r="N7" s="382">
        <v>7276</v>
      </c>
      <c r="O7" s="383">
        <f t="shared" si="1"/>
        <v>80327</v>
      </c>
      <c r="P7" s="384">
        <f t="shared" si="0"/>
        <v>271.375</v>
      </c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30" x14ac:dyDescent="0.45">
      <c r="A8" s="502"/>
      <c r="B8" s="123" t="s">
        <v>48</v>
      </c>
      <c r="C8" s="385">
        <f>SUM(C6:C7)</f>
        <v>36246</v>
      </c>
      <c r="D8" s="386">
        <f t="shared" ref="D8:N8" si="2">SUM(D6:D7)</f>
        <v>35708</v>
      </c>
      <c r="E8" s="386">
        <f t="shared" si="2"/>
        <v>39834</v>
      </c>
      <c r="F8" s="386">
        <f t="shared" si="2"/>
        <v>38330</v>
      </c>
      <c r="G8" s="386">
        <f t="shared" si="2"/>
        <v>40041</v>
      </c>
      <c r="H8" s="386">
        <f t="shared" si="2"/>
        <v>37411</v>
      </c>
      <c r="I8" s="386">
        <f t="shared" si="2"/>
        <v>36100</v>
      </c>
      <c r="J8" s="386">
        <f t="shared" si="2"/>
        <v>35656</v>
      </c>
      <c r="K8" s="386">
        <f t="shared" si="2"/>
        <v>36211</v>
      </c>
      <c r="L8" s="386">
        <f t="shared" si="2"/>
        <v>36075</v>
      </c>
      <c r="M8" s="386">
        <f t="shared" si="2"/>
        <v>34199</v>
      </c>
      <c r="N8" s="386">
        <f t="shared" si="2"/>
        <v>36928</v>
      </c>
      <c r="O8" s="387">
        <f>SUM(O6:O7)</f>
        <v>442739</v>
      </c>
      <c r="P8" s="384">
        <f t="shared" si="0"/>
        <v>1495.7398648648648</v>
      </c>
    </row>
    <row r="9" spans="1:30" ht="29.25" customHeight="1" x14ac:dyDescent="0.45">
      <c r="A9" s="556" t="s">
        <v>231</v>
      </c>
      <c r="B9" s="557"/>
      <c r="C9" s="388">
        <v>6647</v>
      </c>
      <c r="D9" s="389">
        <v>6994</v>
      </c>
      <c r="E9" s="389">
        <v>6776</v>
      </c>
      <c r="F9" s="389">
        <v>7327</v>
      </c>
      <c r="G9" s="389">
        <v>7606</v>
      </c>
      <c r="H9" s="389">
        <v>6945</v>
      </c>
      <c r="I9" s="389">
        <v>7355</v>
      </c>
      <c r="J9" s="389">
        <v>7541</v>
      </c>
      <c r="K9" s="389">
        <v>7136</v>
      </c>
      <c r="L9" s="389">
        <v>6784</v>
      </c>
      <c r="M9" s="389">
        <v>6351</v>
      </c>
      <c r="N9" s="388">
        <v>6386</v>
      </c>
      <c r="O9" s="383">
        <f>SUM(C9:N9)</f>
        <v>83848</v>
      </c>
      <c r="P9" s="384">
        <f t="shared" si="0"/>
        <v>283.27027027027026</v>
      </c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30" ht="28.5" customHeight="1" thickBot="1" x14ac:dyDescent="0.5">
      <c r="A10" s="550" t="s">
        <v>230</v>
      </c>
      <c r="B10" s="551"/>
      <c r="C10" s="390">
        <v>2035</v>
      </c>
      <c r="D10" s="391">
        <v>3289</v>
      </c>
      <c r="E10" s="391">
        <v>3047</v>
      </c>
      <c r="F10" s="391">
        <v>2956</v>
      </c>
      <c r="G10" s="391">
        <v>2976</v>
      </c>
      <c r="H10" s="391">
        <v>3248</v>
      </c>
      <c r="I10" s="391">
        <v>2439</v>
      </c>
      <c r="J10" s="391">
        <v>3403</v>
      </c>
      <c r="K10" s="391">
        <v>3358</v>
      </c>
      <c r="L10" s="391">
        <v>1998</v>
      </c>
      <c r="M10" s="391">
        <v>2573</v>
      </c>
      <c r="N10" s="392">
        <v>3043</v>
      </c>
      <c r="O10" s="383">
        <f>SUM(C10:N10)</f>
        <v>34365</v>
      </c>
      <c r="P10" s="384">
        <v>117</v>
      </c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D10" s="54"/>
    </row>
    <row r="11" spans="1:30" ht="27" customHeight="1" thickBot="1" x14ac:dyDescent="0.5">
      <c r="A11" s="552" t="s">
        <v>229</v>
      </c>
      <c r="B11" s="553"/>
      <c r="C11" s="393">
        <f>SUM(C9:C10)</f>
        <v>8682</v>
      </c>
      <c r="D11" s="394">
        <f t="shared" ref="D11:N11" si="3">SUM(D9:D10)</f>
        <v>10283</v>
      </c>
      <c r="E11" s="394">
        <f t="shared" si="3"/>
        <v>9823</v>
      </c>
      <c r="F11" s="394">
        <f t="shared" si="3"/>
        <v>10283</v>
      </c>
      <c r="G11" s="394">
        <f t="shared" si="3"/>
        <v>10582</v>
      </c>
      <c r="H11" s="394">
        <f t="shared" si="3"/>
        <v>10193</v>
      </c>
      <c r="I11" s="394">
        <f t="shared" si="3"/>
        <v>9794</v>
      </c>
      <c r="J11" s="394">
        <f t="shared" si="3"/>
        <v>10944</v>
      </c>
      <c r="K11" s="394">
        <f t="shared" si="3"/>
        <v>10494</v>
      </c>
      <c r="L11" s="394">
        <f t="shared" si="3"/>
        <v>8782</v>
      </c>
      <c r="M11" s="394">
        <f t="shared" si="3"/>
        <v>8924</v>
      </c>
      <c r="N11" s="394">
        <f t="shared" si="3"/>
        <v>9429</v>
      </c>
      <c r="O11" s="395">
        <f>SUM(O9:O10)</f>
        <v>118213</v>
      </c>
      <c r="P11" s="396">
        <v>400</v>
      </c>
    </row>
    <row r="13" spans="1:30" x14ac:dyDescent="0.45"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1"/>
  <pageMargins left="0.7" right="0.7" top="0.75" bottom="0.75" header="0.3" footer="0.3"/>
  <pageSetup paperSize="9" scale="9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P8"/>
  <sheetViews>
    <sheetView view="pageBreakPreview" zoomScale="115" zoomScaleNormal="100" zoomScaleSheetLayoutView="115" workbookViewId="0">
      <selection activeCell="I24" sqref="I24"/>
    </sheetView>
  </sheetViews>
  <sheetFormatPr defaultColWidth="9" defaultRowHeight="14.4" x14ac:dyDescent="0.45"/>
  <cols>
    <col min="1" max="1" width="5.5" style="177" bestFit="1" customWidth="1"/>
    <col min="2" max="13" width="6" style="177" bestFit="1" customWidth="1"/>
    <col min="14" max="14" width="7" style="177" bestFit="1" customWidth="1"/>
    <col min="15" max="15" width="9.5" style="177" customWidth="1"/>
    <col min="16" max="16384" width="9" style="177"/>
  </cols>
  <sheetData>
    <row r="1" spans="1:16" ht="18" x14ac:dyDescent="0.45">
      <c r="A1" s="156" t="s">
        <v>311</v>
      </c>
      <c r="B1" s="156"/>
      <c r="C1" s="156"/>
    </row>
    <row r="2" spans="1:16" ht="18" x14ac:dyDescent="0.45">
      <c r="A2" s="160"/>
      <c r="B2" s="160"/>
      <c r="C2" s="160"/>
    </row>
    <row r="3" spans="1:16" ht="15" thickBot="1" x14ac:dyDescent="0.5">
      <c r="A3" s="507" t="s">
        <v>258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</row>
    <row r="4" spans="1:16" ht="18.75" customHeight="1" thickBot="1" x14ac:dyDescent="0.5">
      <c r="A4" s="3"/>
      <c r="B4" s="8" t="s">
        <v>97</v>
      </c>
      <c r="C4" s="9" t="s">
        <v>96</v>
      </c>
      <c r="D4" s="9" t="s">
        <v>95</v>
      </c>
      <c r="E4" s="9" t="s">
        <v>94</v>
      </c>
      <c r="F4" s="9" t="s">
        <v>93</v>
      </c>
      <c r="G4" s="9" t="s">
        <v>92</v>
      </c>
      <c r="H4" s="9" t="s">
        <v>91</v>
      </c>
      <c r="I4" s="9" t="s">
        <v>90</v>
      </c>
      <c r="J4" s="9" t="s">
        <v>89</v>
      </c>
      <c r="K4" s="9" t="s">
        <v>88</v>
      </c>
      <c r="L4" s="9" t="s">
        <v>87</v>
      </c>
      <c r="M4" s="10" t="s">
        <v>86</v>
      </c>
      <c r="N4" s="155" t="s">
        <v>48</v>
      </c>
      <c r="O4" s="155" t="s">
        <v>162</v>
      </c>
    </row>
    <row r="5" spans="1:16" ht="15" thickBot="1" x14ac:dyDescent="0.5">
      <c r="A5" s="173" t="s">
        <v>98</v>
      </c>
      <c r="B5" s="241">
        <v>4725</v>
      </c>
      <c r="C5" s="242">
        <v>4899</v>
      </c>
      <c r="D5" s="242">
        <v>4526</v>
      </c>
      <c r="E5" s="242">
        <v>5080</v>
      </c>
      <c r="F5" s="242">
        <v>4063</v>
      </c>
      <c r="G5" s="242">
        <v>4184</v>
      </c>
      <c r="H5" s="242">
        <v>5600</v>
      </c>
      <c r="I5" s="242">
        <v>4240</v>
      </c>
      <c r="J5" s="242">
        <v>3789</v>
      </c>
      <c r="K5" s="242">
        <v>4391</v>
      </c>
      <c r="L5" s="242">
        <v>4294</v>
      </c>
      <c r="M5" s="243">
        <v>4116</v>
      </c>
      <c r="N5" s="397">
        <v>53907</v>
      </c>
      <c r="O5" s="398">
        <f>N5/296</f>
        <v>182.11824324324326</v>
      </c>
      <c r="P5" s="132"/>
    </row>
    <row r="6" spans="1:16" x14ac:dyDescent="0.45">
      <c r="A6" s="558"/>
      <c r="B6" s="558"/>
      <c r="C6" s="558"/>
      <c r="D6" s="558"/>
      <c r="E6" s="558"/>
      <c r="F6" s="558"/>
      <c r="G6" s="558"/>
    </row>
    <row r="7" spans="1:16" x14ac:dyDescent="0.45">
      <c r="A7" s="69"/>
    </row>
    <row r="8" spans="1:16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</sheetData>
  <mergeCells count="2">
    <mergeCell ref="A3:O3"/>
    <mergeCell ref="A6:G6"/>
  </mergeCells>
  <phoneticPr fontId="1"/>
  <pageMargins left="0.7" right="0.7" top="0.75" bottom="0.75" header="0.3" footer="0.3"/>
  <pageSetup paperSize="9" scale="85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O13"/>
  <sheetViews>
    <sheetView view="pageBreakPreview" zoomScale="115" zoomScaleNormal="100" zoomScaleSheetLayoutView="115" workbookViewId="0">
      <selection activeCell="J21" sqref="J21"/>
    </sheetView>
  </sheetViews>
  <sheetFormatPr defaultColWidth="22.69921875" defaultRowHeight="14.4" x14ac:dyDescent="0.45"/>
  <cols>
    <col min="1" max="1" width="13.8984375" style="177" bestFit="1" customWidth="1"/>
    <col min="2" max="13" width="8.59765625" style="177" bestFit="1" customWidth="1"/>
    <col min="14" max="14" width="9.8984375" style="177" bestFit="1" customWidth="1"/>
    <col min="15" max="15" width="7.69921875" style="177" customWidth="1"/>
    <col min="16" max="16384" width="22.69921875" style="177"/>
  </cols>
  <sheetData>
    <row r="1" spans="1:15" ht="18" x14ac:dyDescent="0.45">
      <c r="A1" s="153" t="s">
        <v>362</v>
      </c>
    </row>
    <row r="2" spans="1:15" ht="18" x14ac:dyDescent="0.45">
      <c r="A2" s="153"/>
    </row>
    <row r="3" spans="1:15" ht="15" thickBot="1" x14ac:dyDescent="0.5">
      <c r="A3" s="506" t="s">
        <v>294</v>
      </c>
      <c r="B3" s="506"/>
      <c r="C3" s="506"/>
      <c r="D3" s="506"/>
      <c r="E3" s="506"/>
      <c r="F3" s="506"/>
      <c r="G3" s="506"/>
      <c r="H3" s="506"/>
      <c r="I3" s="559"/>
      <c r="J3" s="559"/>
      <c r="K3" s="559"/>
      <c r="L3" s="559"/>
      <c r="M3" s="559"/>
      <c r="N3" s="559"/>
      <c r="O3" s="559"/>
    </row>
    <row r="4" spans="1:15" ht="21" customHeight="1" thickBot="1" x14ac:dyDescent="0.5">
      <c r="A4" s="3"/>
      <c r="B4" s="8" t="s">
        <v>97</v>
      </c>
      <c r="C4" s="9" t="s">
        <v>96</v>
      </c>
      <c r="D4" s="9" t="s">
        <v>95</v>
      </c>
      <c r="E4" s="9" t="s">
        <v>94</v>
      </c>
      <c r="F4" s="9" t="s">
        <v>93</v>
      </c>
      <c r="G4" s="9" t="s">
        <v>92</v>
      </c>
      <c r="H4" s="9" t="s">
        <v>91</v>
      </c>
      <c r="I4" s="9" t="s">
        <v>90</v>
      </c>
      <c r="J4" s="9" t="s">
        <v>89</v>
      </c>
      <c r="K4" s="9" t="s">
        <v>88</v>
      </c>
      <c r="L4" s="9" t="s">
        <v>87</v>
      </c>
      <c r="M4" s="10" t="s">
        <v>86</v>
      </c>
      <c r="N4" s="155" t="s">
        <v>48</v>
      </c>
      <c r="O4" s="133" t="s">
        <v>162</v>
      </c>
    </row>
    <row r="5" spans="1:15" x14ac:dyDescent="0.45">
      <c r="A5" s="70" t="s">
        <v>235</v>
      </c>
      <c r="B5" s="25">
        <v>58</v>
      </c>
      <c r="C5" s="56">
        <v>92</v>
      </c>
      <c r="D5" s="56">
        <v>45</v>
      </c>
      <c r="E5" s="56">
        <v>101</v>
      </c>
      <c r="F5" s="56">
        <v>46</v>
      </c>
      <c r="G5" s="56">
        <v>81</v>
      </c>
      <c r="H5" s="56">
        <v>112</v>
      </c>
      <c r="I5" s="56">
        <v>54</v>
      </c>
      <c r="J5" s="56">
        <v>34</v>
      </c>
      <c r="K5" s="56">
        <v>212</v>
      </c>
      <c r="L5" s="56">
        <v>89</v>
      </c>
      <c r="M5" s="72">
        <v>57</v>
      </c>
      <c r="N5" s="399">
        <f>SUM(B5:M5)</f>
        <v>981</v>
      </c>
      <c r="O5" s="400">
        <f>N5/296</f>
        <v>3.314189189189189</v>
      </c>
    </row>
    <row r="6" spans="1:15" x14ac:dyDescent="0.45">
      <c r="A6" s="128" t="s">
        <v>234</v>
      </c>
      <c r="B6" s="401">
        <v>89</v>
      </c>
      <c r="C6" s="402">
        <v>157</v>
      </c>
      <c r="D6" s="402">
        <v>99</v>
      </c>
      <c r="E6" s="402">
        <v>138</v>
      </c>
      <c r="F6" s="402">
        <v>167</v>
      </c>
      <c r="G6" s="402">
        <v>150</v>
      </c>
      <c r="H6" s="402">
        <v>175</v>
      </c>
      <c r="I6" s="402">
        <v>167</v>
      </c>
      <c r="J6" s="402">
        <v>78</v>
      </c>
      <c r="K6" s="402">
        <v>128</v>
      </c>
      <c r="L6" s="402">
        <v>139</v>
      </c>
      <c r="M6" s="403">
        <v>83</v>
      </c>
      <c r="N6" s="404">
        <f>SUM(B6:M6)</f>
        <v>1570</v>
      </c>
      <c r="O6" s="405">
        <f>N6/365</f>
        <v>4.3013698630136989</v>
      </c>
    </row>
    <row r="7" spans="1:15" x14ac:dyDescent="0.45">
      <c r="A7" s="128" t="s">
        <v>233</v>
      </c>
      <c r="B7" s="372">
        <v>12905</v>
      </c>
      <c r="C7" s="262">
        <v>16650</v>
      </c>
      <c r="D7" s="262">
        <v>14355</v>
      </c>
      <c r="E7" s="262">
        <v>16144</v>
      </c>
      <c r="F7" s="262">
        <v>18899</v>
      </c>
      <c r="G7" s="262">
        <v>15937</v>
      </c>
      <c r="H7" s="262">
        <v>18912</v>
      </c>
      <c r="I7" s="262">
        <v>14677</v>
      </c>
      <c r="J7" s="255">
        <v>18467</v>
      </c>
      <c r="K7" s="262">
        <v>17317</v>
      </c>
      <c r="L7" s="262">
        <v>16808</v>
      </c>
      <c r="M7" s="181">
        <v>15829</v>
      </c>
      <c r="N7" s="182">
        <f>SUM(B7:M7)</f>
        <v>196900</v>
      </c>
      <c r="O7" s="406" t="s">
        <v>292</v>
      </c>
    </row>
    <row r="8" spans="1:15" ht="15" thickBot="1" x14ac:dyDescent="0.5">
      <c r="A8" s="71" t="s">
        <v>232</v>
      </c>
      <c r="B8" s="238">
        <v>951</v>
      </c>
      <c r="C8" s="239">
        <v>1729</v>
      </c>
      <c r="D8" s="239">
        <v>1136</v>
      </c>
      <c r="E8" s="239">
        <v>2285</v>
      </c>
      <c r="F8" s="239">
        <v>2365</v>
      </c>
      <c r="G8" s="239">
        <v>1676</v>
      </c>
      <c r="H8" s="239">
        <v>1710</v>
      </c>
      <c r="I8" s="239">
        <v>2099</v>
      </c>
      <c r="J8" s="239">
        <v>1492</v>
      </c>
      <c r="K8" s="239">
        <v>2478</v>
      </c>
      <c r="L8" s="239">
        <v>3157</v>
      </c>
      <c r="M8" s="407">
        <v>2643</v>
      </c>
      <c r="N8" s="461">
        <f>SUM(B8:M8)</f>
        <v>23721</v>
      </c>
      <c r="O8" s="408" t="s">
        <v>292</v>
      </c>
    </row>
    <row r="9" spans="1:15" x14ac:dyDescent="0.45">
      <c r="A9" s="171"/>
    </row>
    <row r="10" spans="1:15" x14ac:dyDescent="0.45"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1:15" x14ac:dyDescent="0.45"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1:15" x14ac:dyDescent="0.45"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5" x14ac:dyDescent="0.45"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</sheetData>
  <mergeCells count="1">
    <mergeCell ref="A3:O3"/>
  </mergeCells>
  <phoneticPr fontId="1"/>
  <pageMargins left="0.7" right="0.7" top="0.75" bottom="0.75" header="0.3" footer="0.3"/>
  <pageSetup paperSize="9" scale="89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1:E9"/>
  <sheetViews>
    <sheetView view="pageBreakPreview" zoomScale="145" zoomScaleNormal="100" zoomScaleSheetLayoutView="145" workbookViewId="0">
      <selection sqref="A1:XFD1048576"/>
    </sheetView>
  </sheetViews>
  <sheetFormatPr defaultColWidth="9" defaultRowHeight="14.4" x14ac:dyDescent="0.45"/>
  <cols>
    <col min="1" max="1" width="13.8984375" style="177" bestFit="1" customWidth="1"/>
    <col min="2" max="2" width="5.19921875" style="177" bestFit="1" customWidth="1"/>
    <col min="3" max="3" width="6.19921875" style="177" customWidth="1"/>
    <col min="4" max="4" width="3.5" style="177" bestFit="1" customWidth="1"/>
    <col min="5" max="16384" width="9" style="177"/>
  </cols>
  <sheetData>
    <row r="1" spans="1:5" ht="18" x14ac:dyDescent="0.45">
      <c r="A1" s="469" t="s">
        <v>363</v>
      </c>
      <c r="B1" s="469"/>
      <c r="C1" s="469"/>
      <c r="D1" s="469"/>
      <c r="E1" s="469"/>
    </row>
    <row r="2" spans="1:5" ht="15" thickBot="1" x14ac:dyDescent="0.5">
      <c r="A2" s="171"/>
    </row>
    <row r="3" spans="1:5" ht="15" thickBot="1" x14ac:dyDescent="0.5">
      <c r="A3" s="117" t="s">
        <v>241</v>
      </c>
      <c r="B3" s="104" t="s">
        <v>190</v>
      </c>
    </row>
    <row r="4" spans="1:5" x14ac:dyDescent="0.45">
      <c r="A4" s="158" t="s">
        <v>240</v>
      </c>
      <c r="B4" s="302">
        <v>105</v>
      </c>
    </row>
    <row r="5" spans="1:5" x14ac:dyDescent="0.45">
      <c r="A5" s="148" t="s">
        <v>239</v>
      </c>
      <c r="B5" s="28">
        <v>241</v>
      </c>
    </row>
    <row r="6" spans="1:5" ht="15" thickBot="1" x14ac:dyDescent="0.5">
      <c r="A6" s="159" t="s">
        <v>238</v>
      </c>
      <c r="B6" s="403">
        <v>129</v>
      </c>
    </row>
    <row r="7" spans="1:5" ht="15" thickBot="1" x14ac:dyDescent="0.5">
      <c r="A7" s="8" t="s">
        <v>237</v>
      </c>
      <c r="B7" s="409">
        <f>SUM(B4:B6)</f>
        <v>475</v>
      </c>
    </row>
    <row r="8" spans="1:5" x14ac:dyDescent="0.45">
      <c r="A8" s="149"/>
      <c r="B8" s="150"/>
    </row>
    <row r="9" spans="1:5" x14ac:dyDescent="0.45">
      <c r="A9" s="560" t="s">
        <v>236</v>
      </c>
      <c r="B9" s="560"/>
      <c r="C9" s="560"/>
      <c r="D9" s="177">
        <v>27</v>
      </c>
    </row>
  </sheetData>
  <mergeCells count="2">
    <mergeCell ref="A1:E1"/>
    <mergeCell ref="A9:C9"/>
  </mergeCells>
  <phoneticPr fontId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O15"/>
  <sheetViews>
    <sheetView view="pageBreakPreview" zoomScale="115" zoomScaleNormal="100" zoomScaleSheetLayoutView="115" workbookViewId="0">
      <selection sqref="A1:XFD1048576"/>
    </sheetView>
  </sheetViews>
  <sheetFormatPr defaultColWidth="9" defaultRowHeight="14.4" x14ac:dyDescent="0.45"/>
  <cols>
    <col min="1" max="14" width="9" style="147"/>
    <col min="15" max="15" width="9.5" style="147" bestFit="1" customWidth="1"/>
    <col min="16" max="16384" width="9" style="147"/>
  </cols>
  <sheetData>
    <row r="1" spans="1:15" ht="18" x14ac:dyDescent="0.45">
      <c r="A1" s="410" t="s">
        <v>364</v>
      </c>
      <c r="B1" s="410"/>
      <c r="C1" s="410"/>
    </row>
    <row r="2" spans="1:15" ht="18" x14ac:dyDescent="0.45">
      <c r="A2" s="411"/>
    </row>
    <row r="3" spans="1:15" ht="15" thickBot="1" x14ac:dyDescent="0.5">
      <c r="A3" s="412" t="s">
        <v>325</v>
      </c>
    </row>
    <row r="4" spans="1:15" ht="15" thickBot="1" x14ac:dyDescent="0.5">
      <c r="A4" s="413"/>
      <c r="B4" s="414" t="s">
        <v>97</v>
      </c>
      <c r="C4" s="415" t="s">
        <v>96</v>
      </c>
      <c r="D4" s="415" t="s">
        <v>95</v>
      </c>
      <c r="E4" s="415" t="s">
        <v>94</v>
      </c>
      <c r="F4" s="415" t="s">
        <v>93</v>
      </c>
      <c r="G4" s="415" t="s">
        <v>92</v>
      </c>
      <c r="H4" s="415" t="s">
        <v>91</v>
      </c>
      <c r="I4" s="415" t="s">
        <v>90</v>
      </c>
      <c r="J4" s="415" t="s">
        <v>89</v>
      </c>
      <c r="K4" s="415" t="s">
        <v>88</v>
      </c>
      <c r="L4" s="415" t="s">
        <v>87</v>
      </c>
      <c r="M4" s="416" t="s">
        <v>86</v>
      </c>
      <c r="N4" s="413" t="s">
        <v>48</v>
      </c>
      <c r="O4" s="417" t="s">
        <v>162</v>
      </c>
    </row>
    <row r="5" spans="1:15" x14ac:dyDescent="0.45">
      <c r="A5" s="418" t="s">
        <v>244</v>
      </c>
      <c r="B5" s="419">
        <v>3167</v>
      </c>
      <c r="C5" s="420">
        <v>3009</v>
      </c>
      <c r="D5" s="420">
        <v>2885</v>
      </c>
      <c r="E5" s="420">
        <v>3564</v>
      </c>
      <c r="F5" s="420">
        <v>3665</v>
      </c>
      <c r="G5" s="420">
        <v>3052</v>
      </c>
      <c r="H5" s="420">
        <v>3041</v>
      </c>
      <c r="I5" s="420">
        <v>2963</v>
      </c>
      <c r="J5" s="420">
        <v>2973</v>
      </c>
      <c r="K5" s="420">
        <v>2803</v>
      </c>
      <c r="L5" s="420">
        <v>2807</v>
      </c>
      <c r="M5" s="421">
        <v>2682</v>
      </c>
      <c r="N5" s="422">
        <f>SUM(B5:M5)</f>
        <v>36611</v>
      </c>
      <c r="O5" s="423">
        <f>N5/296</f>
        <v>123.68581081081081</v>
      </c>
    </row>
    <row r="6" spans="1:15" x14ac:dyDescent="0.45">
      <c r="A6" s="424" t="s">
        <v>243</v>
      </c>
      <c r="B6" s="425">
        <v>756</v>
      </c>
      <c r="C6" s="203">
        <v>709</v>
      </c>
      <c r="D6" s="203">
        <v>739</v>
      </c>
      <c r="E6" s="203">
        <v>740</v>
      </c>
      <c r="F6" s="203">
        <v>712</v>
      </c>
      <c r="G6" s="203">
        <v>731</v>
      </c>
      <c r="H6" s="203">
        <v>777</v>
      </c>
      <c r="I6" s="203">
        <v>822</v>
      </c>
      <c r="J6" s="203">
        <v>773</v>
      </c>
      <c r="K6" s="203">
        <v>764</v>
      </c>
      <c r="L6" s="203">
        <v>701</v>
      </c>
      <c r="M6" s="426">
        <v>653</v>
      </c>
      <c r="N6" s="422">
        <f>SUM(B6:M6)</f>
        <v>8877</v>
      </c>
      <c r="O6" s="423">
        <f>N6/296</f>
        <v>29.989864864864863</v>
      </c>
    </row>
    <row r="7" spans="1:15" x14ac:dyDescent="0.45">
      <c r="A7" s="424" t="s">
        <v>259</v>
      </c>
      <c r="B7" s="427">
        <v>18</v>
      </c>
      <c r="C7" s="428">
        <v>27</v>
      </c>
      <c r="D7" s="428">
        <v>33</v>
      </c>
      <c r="E7" s="428">
        <v>32</v>
      </c>
      <c r="F7" s="428">
        <v>38</v>
      </c>
      <c r="G7" s="428">
        <v>34</v>
      </c>
      <c r="H7" s="428">
        <v>70</v>
      </c>
      <c r="I7" s="428">
        <v>31</v>
      </c>
      <c r="J7" s="428">
        <v>25</v>
      </c>
      <c r="K7" s="428">
        <v>60</v>
      </c>
      <c r="L7" s="428">
        <v>43</v>
      </c>
      <c r="M7" s="429">
        <v>34</v>
      </c>
      <c r="N7" s="422">
        <f>SUM(B7:M7)</f>
        <v>445</v>
      </c>
      <c r="O7" s="430">
        <f>N7/365</f>
        <v>1.2191780821917808</v>
      </c>
    </row>
    <row r="8" spans="1:15" ht="15" thickBot="1" x14ac:dyDescent="0.5">
      <c r="A8" s="431" t="s">
        <v>242</v>
      </c>
      <c r="B8" s="432">
        <v>316</v>
      </c>
      <c r="C8" s="433">
        <v>325</v>
      </c>
      <c r="D8" s="433">
        <v>212</v>
      </c>
      <c r="E8" s="433">
        <v>387</v>
      </c>
      <c r="F8" s="433">
        <v>303</v>
      </c>
      <c r="G8" s="433">
        <v>198</v>
      </c>
      <c r="H8" s="433">
        <v>368</v>
      </c>
      <c r="I8" s="433">
        <v>254</v>
      </c>
      <c r="J8" s="433">
        <v>157</v>
      </c>
      <c r="K8" s="433">
        <v>393</v>
      </c>
      <c r="L8" s="433">
        <v>263</v>
      </c>
      <c r="M8" s="434">
        <v>164</v>
      </c>
      <c r="N8" s="422">
        <f>SUM(B8:M8)</f>
        <v>3340</v>
      </c>
      <c r="O8" s="430">
        <f>N8/296</f>
        <v>11.283783783783784</v>
      </c>
    </row>
    <row r="9" spans="1:15" ht="15" thickBot="1" x14ac:dyDescent="0.5">
      <c r="A9" s="413" t="s">
        <v>48</v>
      </c>
      <c r="B9" s="435">
        <f>SUM(B5:B8)</f>
        <v>4257</v>
      </c>
      <c r="C9" s="435">
        <f t="shared" ref="C9:L9" si="0">SUM(C5:C8)</f>
        <v>4070</v>
      </c>
      <c r="D9" s="435">
        <f t="shared" si="0"/>
        <v>3869</v>
      </c>
      <c r="E9" s="435">
        <f t="shared" si="0"/>
        <v>4723</v>
      </c>
      <c r="F9" s="435">
        <f t="shared" si="0"/>
        <v>4718</v>
      </c>
      <c r="G9" s="435">
        <f t="shared" si="0"/>
        <v>4015</v>
      </c>
      <c r="H9" s="435">
        <f t="shared" si="0"/>
        <v>4256</v>
      </c>
      <c r="I9" s="435">
        <f t="shared" si="0"/>
        <v>4070</v>
      </c>
      <c r="J9" s="435">
        <f t="shared" si="0"/>
        <v>3928</v>
      </c>
      <c r="K9" s="435">
        <f t="shared" si="0"/>
        <v>4020</v>
      </c>
      <c r="L9" s="435">
        <f t="shared" si="0"/>
        <v>3814</v>
      </c>
      <c r="M9" s="435">
        <f>SUM(M5:M8)</f>
        <v>3533</v>
      </c>
      <c r="N9" s="435">
        <f>SUM(N5:N8)</f>
        <v>49273</v>
      </c>
      <c r="O9" s="436" t="s">
        <v>292</v>
      </c>
    </row>
    <row r="10" spans="1:15" x14ac:dyDescent="0.45">
      <c r="A10" s="437"/>
    </row>
    <row r="11" spans="1:15" x14ac:dyDescent="0.45"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</row>
    <row r="12" spans="1:15" x14ac:dyDescent="0.45"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</row>
    <row r="13" spans="1:15" x14ac:dyDescent="0.45"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</row>
    <row r="14" spans="1:15" x14ac:dyDescent="0.45">
      <c r="B14" s="438"/>
      <c r="C14" s="438"/>
      <c r="D14" s="438"/>
      <c r="E14" s="438"/>
      <c r="F14" s="438"/>
      <c r="G14" s="438"/>
      <c r="H14" s="438"/>
      <c r="I14" s="438"/>
      <c r="J14" s="438"/>
      <c r="K14" s="438"/>
      <c r="L14" s="438"/>
      <c r="M14" s="438"/>
      <c r="N14" s="438"/>
    </row>
    <row r="15" spans="1:15" x14ac:dyDescent="0.45"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</row>
  </sheetData>
  <phoneticPr fontId="1"/>
  <pageMargins left="0.7" right="0.7" top="0.75" bottom="0.75" header="0.3" footer="0.3"/>
  <pageSetup paperSize="9" scale="59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  <pageSetUpPr fitToPage="1"/>
  </sheetPr>
  <dimension ref="A1:P15"/>
  <sheetViews>
    <sheetView view="pageBreakPreview" zoomScale="115" zoomScaleNormal="100" zoomScaleSheetLayoutView="115" workbookViewId="0">
      <selection sqref="A1:XFD1048576"/>
    </sheetView>
  </sheetViews>
  <sheetFormatPr defaultColWidth="9" defaultRowHeight="14.4" x14ac:dyDescent="0.45"/>
  <cols>
    <col min="1" max="1" width="6.5" style="177" customWidth="1"/>
    <col min="2" max="2" width="6.09765625" style="177" bestFit="1" customWidth="1"/>
    <col min="3" max="14" width="8.59765625" style="177" bestFit="1" customWidth="1"/>
    <col min="15" max="15" width="9.8984375" style="177" bestFit="1" customWidth="1"/>
    <col min="16" max="16" width="8.3984375" style="177" customWidth="1"/>
    <col min="17" max="16384" width="9" style="177"/>
  </cols>
  <sheetData>
    <row r="1" spans="1:16" ht="18" x14ac:dyDescent="0.45">
      <c r="A1" s="494" t="s">
        <v>365</v>
      </c>
      <c r="B1" s="494"/>
      <c r="C1" s="494"/>
    </row>
    <row r="2" spans="1:16" ht="18" x14ac:dyDescent="0.45">
      <c r="A2" s="160"/>
      <c r="B2" s="160"/>
      <c r="C2" s="160"/>
    </row>
    <row r="3" spans="1:16" ht="15" thickBot="1" x14ac:dyDescent="0.5">
      <c r="A3" s="506" t="s">
        <v>326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</row>
    <row r="4" spans="1:16" ht="15" thickBot="1" x14ac:dyDescent="0.5">
      <c r="A4" s="470"/>
      <c r="B4" s="471"/>
      <c r="C4" s="8" t="s">
        <v>97</v>
      </c>
      <c r="D4" s="9" t="s">
        <v>96</v>
      </c>
      <c r="E4" s="9" t="s">
        <v>95</v>
      </c>
      <c r="F4" s="9" t="s">
        <v>94</v>
      </c>
      <c r="G4" s="9" t="s">
        <v>93</v>
      </c>
      <c r="H4" s="9" t="s">
        <v>92</v>
      </c>
      <c r="I4" s="9" t="s">
        <v>91</v>
      </c>
      <c r="J4" s="9" t="s">
        <v>90</v>
      </c>
      <c r="K4" s="9" t="s">
        <v>89</v>
      </c>
      <c r="L4" s="9" t="s">
        <v>88</v>
      </c>
      <c r="M4" s="9" t="s">
        <v>87</v>
      </c>
      <c r="N4" s="10" t="s">
        <v>86</v>
      </c>
      <c r="O4" s="155" t="s">
        <v>48</v>
      </c>
      <c r="P4" s="155" t="s">
        <v>162</v>
      </c>
    </row>
    <row r="5" spans="1:16" x14ac:dyDescent="0.45">
      <c r="A5" s="505" t="s">
        <v>246</v>
      </c>
      <c r="B5" s="555"/>
      <c r="C5" s="256">
        <v>1718</v>
      </c>
      <c r="D5" s="439">
        <v>2112</v>
      </c>
      <c r="E5" s="439">
        <v>1720</v>
      </c>
      <c r="F5" s="439">
        <v>1690</v>
      </c>
      <c r="G5" s="439">
        <v>1680</v>
      </c>
      <c r="H5" s="439">
        <v>1779</v>
      </c>
      <c r="I5" s="439">
        <v>2116</v>
      </c>
      <c r="J5" s="439">
        <v>1816</v>
      </c>
      <c r="K5" s="439">
        <v>1715</v>
      </c>
      <c r="L5" s="439">
        <v>1722</v>
      </c>
      <c r="M5" s="439">
        <v>1572</v>
      </c>
      <c r="N5" s="26">
        <v>1617</v>
      </c>
      <c r="O5" s="399">
        <f>SUM(C5:N5)</f>
        <v>21257</v>
      </c>
      <c r="P5" s="440">
        <f>O5/291</f>
        <v>73.048109965635746</v>
      </c>
    </row>
    <row r="6" spans="1:16" x14ac:dyDescent="0.45">
      <c r="A6" s="502" t="s">
        <v>260</v>
      </c>
      <c r="B6" s="123" t="s">
        <v>245</v>
      </c>
      <c r="C6" s="27">
        <v>195</v>
      </c>
      <c r="D6" s="255">
        <v>272</v>
      </c>
      <c r="E6" s="255">
        <v>230</v>
      </c>
      <c r="F6" s="255">
        <v>239</v>
      </c>
      <c r="G6" s="255">
        <v>223</v>
      </c>
      <c r="H6" s="255">
        <v>205</v>
      </c>
      <c r="I6" s="255">
        <v>179</v>
      </c>
      <c r="J6" s="255">
        <v>215</v>
      </c>
      <c r="K6" s="255">
        <v>158</v>
      </c>
      <c r="L6" s="255">
        <v>247</v>
      </c>
      <c r="M6" s="255">
        <v>202</v>
      </c>
      <c r="N6" s="28">
        <v>207</v>
      </c>
      <c r="O6" s="183">
        <f>SUM(C6:N6)</f>
        <v>2572</v>
      </c>
      <c r="P6" s="441">
        <f>O6/291</f>
        <v>8.8384879725085916</v>
      </c>
    </row>
    <row r="7" spans="1:16" ht="15" thickBot="1" x14ac:dyDescent="0.5">
      <c r="A7" s="502"/>
      <c r="B7" s="123" t="s">
        <v>102</v>
      </c>
      <c r="C7" s="258">
        <v>16388</v>
      </c>
      <c r="D7" s="262">
        <v>16642</v>
      </c>
      <c r="E7" s="262">
        <v>16266</v>
      </c>
      <c r="F7" s="262">
        <v>15725</v>
      </c>
      <c r="G7" s="262">
        <v>15386</v>
      </c>
      <c r="H7" s="262">
        <v>15312</v>
      </c>
      <c r="I7" s="262">
        <v>16812</v>
      </c>
      <c r="J7" s="262">
        <v>16956</v>
      </c>
      <c r="K7" s="262">
        <v>16995</v>
      </c>
      <c r="L7" s="262">
        <v>16679</v>
      </c>
      <c r="M7" s="262">
        <v>15734</v>
      </c>
      <c r="N7" s="124">
        <v>17025</v>
      </c>
      <c r="O7" s="183">
        <f>SUM(C7:N7)</f>
        <v>195920</v>
      </c>
      <c r="P7" s="441">
        <f>O7/365</f>
        <v>536.76712328767121</v>
      </c>
    </row>
    <row r="8" spans="1:16" ht="15" thickBot="1" x14ac:dyDescent="0.5">
      <c r="A8" s="470" t="s">
        <v>48</v>
      </c>
      <c r="B8" s="471"/>
      <c r="C8" s="241">
        <f t="shared" ref="C8:N8" si="0">SUM(C5:C7)</f>
        <v>18301</v>
      </c>
      <c r="D8" s="242">
        <f t="shared" si="0"/>
        <v>19026</v>
      </c>
      <c r="E8" s="242">
        <f t="shared" si="0"/>
        <v>18216</v>
      </c>
      <c r="F8" s="242">
        <f t="shared" si="0"/>
        <v>17654</v>
      </c>
      <c r="G8" s="242">
        <f t="shared" si="0"/>
        <v>17289</v>
      </c>
      <c r="H8" s="242">
        <f t="shared" si="0"/>
        <v>17296</v>
      </c>
      <c r="I8" s="242">
        <f t="shared" si="0"/>
        <v>19107</v>
      </c>
      <c r="J8" s="242">
        <f t="shared" si="0"/>
        <v>18987</v>
      </c>
      <c r="K8" s="242">
        <f t="shared" si="0"/>
        <v>18868</v>
      </c>
      <c r="L8" s="242">
        <f t="shared" si="0"/>
        <v>18648</v>
      </c>
      <c r="M8" s="242">
        <f t="shared" si="0"/>
        <v>17508</v>
      </c>
      <c r="N8" s="243">
        <f t="shared" si="0"/>
        <v>18849</v>
      </c>
      <c r="O8" s="370">
        <f>SUM(C8:N8)</f>
        <v>219749</v>
      </c>
      <c r="P8" s="442" t="s">
        <v>308</v>
      </c>
    </row>
    <row r="9" spans="1:16" x14ac:dyDescent="0.45">
      <c r="A9" s="443" t="s">
        <v>327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</row>
    <row r="11" spans="1:16" x14ac:dyDescent="0.45"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1:16" x14ac:dyDescent="0.45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1:16" x14ac:dyDescent="0.45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1:16" x14ac:dyDescent="0.45"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6" x14ac:dyDescent="0.45"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</sheetData>
  <mergeCells count="6">
    <mergeCell ref="A8:B8"/>
    <mergeCell ref="A1:C1"/>
    <mergeCell ref="A3:P3"/>
    <mergeCell ref="A4:B4"/>
    <mergeCell ref="A5:B5"/>
    <mergeCell ref="A6:A7"/>
  </mergeCells>
  <phoneticPr fontId="1"/>
  <pageMargins left="0.7" right="0.7" top="0.75" bottom="0.75" header="0.3" footer="0.3"/>
  <pageSetup paperSize="9" scale="90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  <pageSetUpPr fitToPage="1"/>
  </sheetPr>
  <dimension ref="A1:AC14"/>
  <sheetViews>
    <sheetView view="pageBreakPreview" zoomScaleNormal="100" zoomScaleSheetLayoutView="100" workbookViewId="0">
      <selection sqref="A1:XFD1048576"/>
    </sheetView>
  </sheetViews>
  <sheetFormatPr defaultColWidth="9" defaultRowHeight="14.4" x14ac:dyDescent="0.45"/>
  <cols>
    <col min="1" max="1" width="6.69921875" style="177" bestFit="1" customWidth="1"/>
    <col min="2" max="2" width="16.09765625" style="177" customWidth="1"/>
    <col min="3" max="3" width="9.3984375" style="177" bestFit="1" customWidth="1"/>
    <col min="4" max="4" width="8.8984375" style="177" customWidth="1"/>
    <col min="5" max="7" width="9.5" style="177" bestFit="1" customWidth="1"/>
    <col min="8" max="10" width="9.3984375" style="177" bestFit="1" customWidth="1"/>
    <col min="11" max="14" width="9.19921875" style="177" bestFit="1" customWidth="1"/>
    <col min="15" max="15" width="10.19921875" style="177" bestFit="1" customWidth="1"/>
    <col min="16" max="16" width="10" style="177" bestFit="1" customWidth="1"/>
    <col min="17" max="16384" width="9" style="177"/>
  </cols>
  <sheetData>
    <row r="1" spans="1:29" ht="18" customHeight="1" x14ac:dyDescent="0.45">
      <c r="A1" s="469" t="s">
        <v>366</v>
      </c>
      <c r="B1" s="469"/>
      <c r="C1" s="469"/>
      <c r="D1" s="469"/>
      <c r="E1" s="469"/>
      <c r="F1" s="469"/>
      <c r="G1" s="469"/>
      <c r="H1" s="469"/>
    </row>
    <row r="2" spans="1:29" ht="18" x14ac:dyDescent="0.45">
      <c r="A2" s="153"/>
      <c r="B2" s="153"/>
      <c r="C2" s="153"/>
      <c r="D2" s="153"/>
      <c r="E2" s="153"/>
      <c r="F2" s="153"/>
      <c r="G2" s="153"/>
      <c r="H2" s="153"/>
    </row>
    <row r="3" spans="1:29" ht="15" thickBot="1" x14ac:dyDescent="0.5">
      <c r="A3" s="554" t="s">
        <v>382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</row>
    <row r="4" spans="1:29" ht="15" thickBot="1" x14ac:dyDescent="0.5">
      <c r="A4" s="485"/>
      <c r="B4" s="562"/>
      <c r="C4" s="157" t="s">
        <v>97</v>
      </c>
      <c r="D4" s="174" t="s">
        <v>96</v>
      </c>
      <c r="E4" s="174" t="s">
        <v>95</v>
      </c>
      <c r="F4" s="174" t="s">
        <v>94</v>
      </c>
      <c r="G4" s="174" t="s">
        <v>93</v>
      </c>
      <c r="H4" s="174" t="s">
        <v>92</v>
      </c>
      <c r="I4" s="174" t="s">
        <v>91</v>
      </c>
      <c r="J4" s="174" t="s">
        <v>90</v>
      </c>
      <c r="K4" s="174" t="s">
        <v>89</v>
      </c>
      <c r="L4" s="174" t="s">
        <v>88</v>
      </c>
      <c r="M4" s="174" t="s">
        <v>87</v>
      </c>
      <c r="N4" s="175" t="s">
        <v>86</v>
      </c>
      <c r="O4" s="172" t="s">
        <v>48</v>
      </c>
      <c r="P4" s="172" t="s">
        <v>162</v>
      </c>
    </row>
    <row r="5" spans="1:29" x14ac:dyDescent="0.45">
      <c r="A5" s="505" t="s">
        <v>329</v>
      </c>
      <c r="B5" s="563"/>
      <c r="C5" s="256">
        <v>65284</v>
      </c>
      <c r="D5" s="439">
        <v>67312</v>
      </c>
      <c r="E5" s="439">
        <v>64986</v>
      </c>
      <c r="F5" s="439">
        <v>64712</v>
      </c>
      <c r="G5" s="439">
        <v>64722</v>
      </c>
      <c r="H5" s="439">
        <v>60202</v>
      </c>
      <c r="I5" s="439">
        <v>59649</v>
      </c>
      <c r="J5" s="439">
        <v>56294</v>
      </c>
      <c r="K5" s="439">
        <v>58746</v>
      </c>
      <c r="L5" s="439">
        <v>58537</v>
      </c>
      <c r="M5" s="439">
        <v>53990</v>
      </c>
      <c r="N5" s="26">
        <v>56423</v>
      </c>
      <c r="O5" s="444">
        <f>SUM(C5:N5)</f>
        <v>730857</v>
      </c>
      <c r="P5" s="399">
        <v>2002.3479452054794</v>
      </c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29" ht="14.4" customHeight="1" x14ac:dyDescent="0.45">
      <c r="A6" s="564" t="s">
        <v>257</v>
      </c>
      <c r="B6" s="123" t="s">
        <v>102</v>
      </c>
      <c r="C6" s="258">
        <v>600612</v>
      </c>
      <c r="D6" s="262">
        <v>641702</v>
      </c>
      <c r="E6" s="262">
        <v>623629</v>
      </c>
      <c r="F6" s="262">
        <v>658415</v>
      </c>
      <c r="G6" s="262">
        <v>628415</v>
      </c>
      <c r="H6" s="262">
        <v>636886</v>
      </c>
      <c r="I6" s="262">
        <v>663378</v>
      </c>
      <c r="J6" s="262">
        <v>633858</v>
      </c>
      <c r="K6" s="262">
        <v>654109</v>
      </c>
      <c r="L6" s="262">
        <v>633207</v>
      </c>
      <c r="M6" s="262">
        <v>624546</v>
      </c>
      <c r="N6" s="124">
        <v>649798</v>
      </c>
      <c r="O6" s="445">
        <f t="shared" ref="O6:O9" si="0">SUM(C6:N6)</f>
        <v>7648555</v>
      </c>
      <c r="P6" s="446">
        <v>20954.945205479453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29" ht="14.4" customHeight="1" x14ac:dyDescent="0.45">
      <c r="A7" s="565"/>
      <c r="B7" s="123" t="s">
        <v>248</v>
      </c>
      <c r="C7" s="258">
        <v>147455</v>
      </c>
      <c r="D7" s="262">
        <v>163281</v>
      </c>
      <c r="E7" s="262">
        <v>155774</v>
      </c>
      <c r="F7" s="262">
        <v>162090</v>
      </c>
      <c r="G7" s="262">
        <v>220645</v>
      </c>
      <c r="H7" s="262">
        <v>156332</v>
      </c>
      <c r="I7" s="262">
        <v>199960</v>
      </c>
      <c r="J7" s="262">
        <v>252986</v>
      </c>
      <c r="K7" s="262">
        <v>153613</v>
      </c>
      <c r="L7" s="262">
        <v>157376</v>
      </c>
      <c r="M7" s="262">
        <v>253093</v>
      </c>
      <c r="N7" s="124">
        <v>161948</v>
      </c>
      <c r="O7" s="372">
        <f t="shared" si="0"/>
        <v>2184553</v>
      </c>
      <c r="P7" s="446">
        <v>5985.0767123287669</v>
      </c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x14ac:dyDescent="0.45">
      <c r="A8" s="565"/>
      <c r="B8" s="123" t="s">
        <v>247</v>
      </c>
      <c r="C8" s="258">
        <v>43978</v>
      </c>
      <c r="D8" s="262">
        <v>50053</v>
      </c>
      <c r="E8" s="262">
        <v>51744</v>
      </c>
      <c r="F8" s="262">
        <v>48216</v>
      </c>
      <c r="G8" s="262">
        <v>47613</v>
      </c>
      <c r="H8" s="262">
        <v>49226</v>
      </c>
      <c r="I8" s="262">
        <v>52916</v>
      </c>
      <c r="J8" s="262">
        <v>50344</v>
      </c>
      <c r="K8" s="262">
        <v>41978</v>
      </c>
      <c r="L8" s="262">
        <v>46361</v>
      </c>
      <c r="M8" s="262">
        <v>46749</v>
      </c>
      <c r="N8" s="124">
        <v>53106</v>
      </c>
      <c r="O8" s="372">
        <f t="shared" si="0"/>
        <v>582284</v>
      </c>
      <c r="P8" s="446">
        <v>1595.2986301369863</v>
      </c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</row>
    <row r="9" spans="1:29" ht="22.2" thickBot="1" x14ac:dyDescent="0.5">
      <c r="A9" s="566"/>
      <c r="B9" s="135" t="s">
        <v>330</v>
      </c>
      <c r="C9" s="447">
        <v>29899</v>
      </c>
      <c r="D9" s="265">
        <v>10045</v>
      </c>
      <c r="E9" s="265">
        <v>6147</v>
      </c>
      <c r="F9" s="265">
        <v>13194</v>
      </c>
      <c r="G9" s="265">
        <v>7902</v>
      </c>
      <c r="H9" s="265">
        <v>9712</v>
      </c>
      <c r="I9" s="265">
        <v>12193</v>
      </c>
      <c r="J9" s="265">
        <v>16432</v>
      </c>
      <c r="K9" s="265">
        <v>28143</v>
      </c>
      <c r="L9" s="265">
        <v>12449</v>
      </c>
      <c r="M9" s="265">
        <v>17423</v>
      </c>
      <c r="N9" s="188">
        <v>23839</v>
      </c>
      <c r="O9" s="448">
        <f t="shared" si="0"/>
        <v>187378</v>
      </c>
      <c r="P9" s="449">
        <v>513.36438356164388</v>
      </c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29" x14ac:dyDescent="0.45">
      <c r="A10" s="561" t="s">
        <v>383</v>
      </c>
      <c r="B10" s="561"/>
      <c r="C10" s="561"/>
      <c r="D10" s="561"/>
      <c r="E10" s="561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</row>
    <row r="12" spans="1:29" x14ac:dyDescent="0.45">
      <c r="A12" s="168"/>
    </row>
    <row r="13" spans="1:29" ht="14.4" customHeight="1" x14ac:dyDescent="0.45"/>
    <row r="14" spans="1:29" ht="18" customHeight="1" x14ac:dyDescent="0.45"/>
  </sheetData>
  <mergeCells count="6">
    <mergeCell ref="A10:P10"/>
    <mergeCell ref="A1:H1"/>
    <mergeCell ref="A3:P3"/>
    <mergeCell ref="A4:B4"/>
    <mergeCell ref="A5:B5"/>
    <mergeCell ref="A6:A9"/>
  </mergeCells>
  <phoneticPr fontId="1"/>
  <pageMargins left="0.7" right="0.7" top="0.75" bottom="0.75" header="0.3" footer="0.3"/>
  <pageSetup paperSize="9" scale="78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  <pageSetUpPr fitToPage="1"/>
  </sheetPr>
  <dimension ref="A1:AA6"/>
  <sheetViews>
    <sheetView view="pageBreakPreview" zoomScale="115" zoomScaleNormal="100" zoomScaleSheetLayoutView="115" workbookViewId="0">
      <selection sqref="A1:XFD1048576"/>
    </sheetView>
  </sheetViews>
  <sheetFormatPr defaultColWidth="9" defaultRowHeight="14.4" x14ac:dyDescent="0.45"/>
  <cols>
    <col min="1" max="7" width="8" style="177" bestFit="1" customWidth="1"/>
    <col min="8" max="9" width="7.19921875" style="177" bestFit="1" customWidth="1"/>
    <col min="10" max="10" width="8" style="177" bestFit="1" customWidth="1"/>
    <col min="11" max="11" width="7.19921875" style="177" bestFit="1" customWidth="1"/>
    <col min="12" max="12" width="8" style="177" bestFit="1" customWidth="1"/>
    <col min="13" max="13" width="9.5" style="177" bestFit="1" customWidth="1"/>
    <col min="14" max="14" width="9.19921875" style="177" bestFit="1" customWidth="1"/>
    <col min="15" max="16384" width="9" style="177"/>
  </cols>
  <sheetData>
    <row r="1" spans="1:27" ht="18" x14ac:dyDescent="0.45">
      <c r="A1" s="484" t="s">
        <v>367</v>
      </c>
      <c r="B1" s="484"/>
      <c r="C1" s="484"/>
      <c r="D1" s="484"/>
      <c r="E1" s="484"/>
      <c r="F1" s="484"/>
      <c r="G1" s="484"/>
      <c r="H1" s="484"/>
    </row>
    <row r="3" spans="1:27" ht="19.5" customHeight="1" thickBot="1" x14ac:dyDescent="0.5">
      <c r="A3" s="554" t="s">
        <v>382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</row>
    <row r="4" spans="1:27" ht="15" thickBot="1" x14ac:dyDescent="0.5">
      <c r="A4" s="157" t="s">
        <v>97</v>
      </c>
      <c r="B4" s="174" t="s">
        <v>96</v>
      </c>
      <c r="C4" s="174" t="s">
        <v>95</v>
      </c>
      <c r="D4" s="174" t="s">
        <v>94</v>
      </c>
      <c r="E4" s="174" t="s">
        <v>93</v>
      </c>
      <c r="F4" s="174" t="s">
        <v>92</v>
      </c>
      <c r="G4" s="174" t="s">
        <v>91</v>
      </c>
      <c r="H4" s="174" t="s">
        <v>90</v>
      </c>
      <c r="I4" s="174" t="s">
        <v>89</v>
      </c>
      <c r="J4" s="174" t="s">
        <v>88</v>
      </c>
      <c r="K4" s="174" t="s">
        <v>87</v>
      </c>
      <c r="L4" s="175" t="s">
        <v>86</v>
      </c>
      <c r="M4" s="172" t="s">
        <v>48</v>
      </c>
      <c r="N4" s="172" t="s">
        <v>162</v>
      </c>
      <c r="O4" s="136"/>
    </row>
    <row r="5" spans="1:27" ht="15" thickBot="1" x14ac:dyDescent="0.5">
      <c r="A5" s="241">
        <v>47256</v>
      </c>
      <c r="B5" s="242">
        <v>49294</v>
      </c>
      <c r="C5" s="242">
        <v>48472</v>
      </c>
      <c r="D5" s="242">
        <v>49104</v>
      </c>
      <c r="E5" s="242">
        <v>47242</v>
      </c>
      <c r="F5" s="242">
        <v>45826</v>
      </c>
      <c r="G5" s="242">
        <v>48160</v>
      </c>
      <c r="H5" s="242">
        <v>47734</v>
      </c>
      <c r="I5" s="242">
        <v>47643</v>
      </c>
      <c r="J5" s="242">
        <v>49643</v>
      </c>
      <c r="K5" s="242">
        <v>48104</v>
      </c>
      <c r="L5" s="323">
        <v>51136</v>
      </c>
      <c r="M5" s="370">
        <v>579614</v>
      </c>
      <c r="N5" s="450">
        <v>1587.9835616438356</v>
      </c>
      <c r="O5" s="137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ht="18.600000000000001" customHeight="1" x14ac:dyDescent="0.45">
      <c r="A6" s="176" t="s">
        <v>384</v>
      </c>
    </row>
  </sheetData>
  <mergeCells count="2">
    <mergeCell ref="A1:H1"/>
    <mergeCell ref="A3:P3"/>
  </mergeCells>
  <phoneticPr fontId="1"/>
  <pageMargins left="0.7" right="0.7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46"/>
  <sheetViews>
    <sheetView view="pageBreakPreview" zoomScale="115" zoomScaleNormal="100" zoomScaleSheetLayoutView="115" workbookViewId="0">
      <selection activeCell="H7" sqref="H7"/>
    </sheetView>
  </sheetViews>
  <sheetFormatPr defaultColWidth="13.296875" defaultRowHeight="14.4" x14ac:dyDescent="0.45"/>
  <cols>
    <col min="1" max="16384" width="13.296875" style="177"/>
  </cols>
  <sheetData>
    <row r="1" spans="1:6" ht="18.600000000000001" thickBot="1" x14ac:dyDescent="0.5">
      <c r="A1" s="469" t="s">
        <v>334</v>
      </c>
      <c r="B1" s="469"/>
      <c r="C1" s="469"/>
      <c r="D1" s="469"/>
      <c r="E1" s="469"/>
      <c r="F1" s="469"/>
    </row>
    <row r="2" spans="1:6" ht="29.25" customHeight="1" thickBot="1" x14ac:dyDescent="0.5">
      <c r="A2" s="476" t="s">
        <v>262</v>
      </c>
      <c r="B2" s="477"/>
      <c r="C2" s="157" t="s">
        <v>263</v>
      </c>
      <c r="D2" s="174" t="s">
        <v>264</v>
      </c>
      <c r="E2" s="175" t="s">
        <v>265</v>
      </c>
      <c r="F2" s="179" t="s">
        <v>266</v>
      </c>
    </row>
    <row r="3" spans="1:6" x14ac:dyDescent="0.45">
      <c r="A3" s="478" t="s">
        <v>267</v>
      </c>
      <c r="B3" s="193" t="s">
        <v>66</v>
      </c>
      <c r="C3" s="199">
        <v>109205</v>
      </c>
      <c r="D3" s="200">
        <v>13377</v>
      </c>
      <c r="E3" s="201">
        <v>122582</v>
      </c>
      <c r="F3" s="213">
        <v>6.6147874620039057E-2</v>
      </c>
    </row>
    <row r="4" spans="1:6" x14ac:dyDescent="0.45">
      <c r="A4" s="479"/>
      <c r="B4" s="194" t="s">
        <v>65</v>
      </c>
      <c r="C4" s="202">
        <v>77863</v>
      </c>
      <c r="D4" s="203">
        <v>8063</v>
      </c>
      <c r="E4" s="204">
        <v>85926</v>
      </c>
      <c r="F4" s="214">
        <v>4.6367511336097275E-2</v>
      </c>
    </row>
    <row r="5" spans="1:6" x14ac:dyDescent="0.45">
      <c r="A5" s="479"/>
      <c r="B5" s="194" t="s">
        <v>64</v>
      </c>
      <c r="C5" s="202">
        <v>156803</v>
      </c>
      <c r="D5" s="203">
        <v>14572</v>
      </c>
      <c r="E5" s="204">
        <v>171375</v>
      </c>
      <c r="F5" s="214">
        <v>9.2477623248186466E-2</v>
      </c>
    </row>
    <row r="6" spans="1:6" x14ac:dyDescent="0.45">
      <c r="A6" s="479"/>
      <c r="B6" s="194" t="s">
        <v>268</v>
      </c>
      <c r="C6" s="202">
        <v>506010</v>
      </c>
      <c r="D6" s="203">
        <v>51320</v>
      </c>
      <c r="E6" s="204">
        <v>557330</v>
      </c>
      <c r="F6" s="214">
        <v>0.30074721379963099</v>
      </c>
    </row>
    <row r="7" spans="1:6" x14ac:dyDescent="0.45">
      <c r="A7" s="479"/>
      <c r="B7" s="194" t="s">
        <v>63</v>
      </c>
      <c r="C7" s="202">
        <v>127062</v>
      </c>
      <c r="D7" s="203">
        <v>25796</v>
      </c>
      <c r="E7" s="204">
        <v>152858</v>
      </c>
      <c r="F7" s="214">
        <v>8.2485453155193511E-2</v>
      </c>
    </row>
    <row r="8" spans="1:6" x14ac:dyDescent="0.45">
      <c r="A8" s="479"/>
      <c r="B8" s="194" t="s">
        <v>62</v>
      </c>
      <c r="C8" s="202">
        <v>166870</v>
      </c>
      <c r="D8" s="203">
        <v>19342</v>
      </c>
      <c r="E8" s="204">
        <v>186212</v>
      </c>
      <c r="F8" s="214">
        <v>0.10048398646413595</v>
      </c>
    </row>
    <row r="9" spans="1:6" x14ac:dyDescent="0.45">
      <c r="A9" s="479"/>
      <c r="B9" s="194" t="s">
        <v>61</v>
      </c>
      <c r="C9" s="202">
        <v>94596</v>
      </c>
      <c r="D9" s="203">
        <v>7329</v>
      </c>
      <c r="E9" s="204">
        <v>101925</v>
      </c>
      <c r="F9" s="214">
        <v>5.5000914658330596E-2</v>
      </c>
    </row>
    <row r="10" spans="1:6" x14ac:dyDescent="0.45">
      <c r="A10" s="479"/>
      <c r="B10" s="194" t="s">
        <v>60</v>
      </c>
      <c r="C10" s="202">
        <v>137819</v>
      </c>
      <c r="D10" s="203">
        <v>7455</v>
      </c>
      <c r="E10" s="204">
        <v>145274</v>
      </c>
      <c r="F10" s="214">
        <v>7.8392964199895207E-2</v>
      </c>
    </row>
    <row r="11" spans="1:6" x14ac:dyDescent="0.45">
      <c r="A11" s="479"/>
      <c r="B11" s="194" t="s">
        <v>59</v>
      </c>
      <c r="C11" s="202">
        <v>28801</v>
      </c>
      <c r="D11" s="203">
        <v>4671</v>
      </c>
      <c r="E11" s="204">
        <v>33472</v>
      </c>
      <c r="F11" s="214">
        <v>1.8062208638151989E-2</v>
      </c>
    </row>
    <row r="12" spans="1:6" x14ac:dyDescent="0.45">
      <c r="A12" s="479"/>
      <c r="B12" s="194" t="s">
        <v>58</v>
      </c>
      <c r="C12" s="202">
        <v>273114</v>
      </c>
      <c r="D12" s="203">
        <v>23083</v>
      </c>
      <c r="E12" s="204">
        <v>296197</v>
      </c>
      <c r="F12" s="214">
        <v>0.15983424988033895</v>
      </c>
    </row>
    <row r="13" spans="1:6" x14ac:dyDescent="0.45">
      <c r="A13" s="479"/>
      <c r="B13" s="194" t="s">
        <v>57</v>
      </c>
      <c r="C13" s="202">
        <v>1678143</v>
      </c>
      <c r="D13" s="203">
        <v>175008</v>
      </c>
      <c r="E13" s="204">
        <v>1853151</v>
      </c>
      <c r="F13" s="214">
        <v>1</v>
      </c>
    </row>
    <row r="14" spans="1:6" ht="15" thickBot="1" x14ac:dyDescent="0.5">
      <c r="A14" s="479"/>
      <c r="B14" s="195" t="s">
        <v>56</v>
      </c>
      <c r="C14" s="205">
        <v>70158</v>
      </c>
      <c r="D14" s="206">
        <v>36959</v>
      </c>
      <c r="E14" s="207">
        <v>107117</v>
      </c>
      <c r="F14" s="208"/>
    </row>
    <row r="15" spans="1:6" ht="15" thickBot="1" x14ac:dyDescent="0.5">
      <c r="A15" s="480"/>
      <c r="B15" s="197" t="s">
        <v>55</v>
      </c>
      <c r="C15" s="209">
        <v>1748301</v>
      </c>
      <c r="D15" s="210">
        <v>211967</v>
      </c>
      <c r="E15" s="211">
        <v>1960268</v>
      </c>
      <c r="F15" s="212"/>
    </row>
    <row r="16" spans="1:6" x14ac:dyDescent="0.45">
      <c r="A16" s="478" t="s">
        <v>269</v>
      </c>
      <c r="B16" s="4" t="s">
        <v>54</v>
      </c>
      <c r="C16" s="199">
        <v>110513</v>
      </c>
      <c r="D16" s="200">
        <v>5027</v>
      </c>
      <c r="E16" s="201">
        <v>115540</v>
      </c>
      <c r="F16" s="213">
        <v>0.59082216017754319</v>
      </c>
    </row>
    <row r="17" spans="1:6" x14ac:dyDescent="0.45">
      <c r="A17" s="479"/>
      <c r="B17" s="5" t="s">
        <v>53</v>
      </c>
      <c r="C17" s="202">
        <v>63958</v>
      </c>
      <c r="D17" s="203">
        <v>14417</v>
      </c>
      <c r="E17" s="204">
        <v>78375</v>
      </c>
      <c r="F17" s="214">
        <v>0.40077624029699627</v>
      </c>
    </row>
    <row r="18" spans="1:6" ht="15" thickBot="1" x14ac:dyDescent="0.5">
      <c r="A18" s="479"/>
      <c r="B18" s="198" t="s">
        <v>52</v>
      </c>
      <c r="C18" s="205">
        <v>1643</v>
      </c>
      <c r="D18" s="215">
        <v>0</v>
      </c>
      <c r="E18" s="207">
        <v>1643</v>
      </c>
      <c r="F18" s="214">
        <v>8.4015995254604764E-3</v>
      </c>
    </row>
    <row r="19" spans="1:6" ht="15" thickBot="1" x14ac:dyDescent="0.5">
      <c r="A19" s="480"/>
      <c r="B19" s="197" t="s">
        <v>51</v>
      </c>
      <c r="C19" s="209">
        <v>176114</v>
      </c>
      <c r="D19" s="210">
        <v>19444</v>
      </c>
      <c r="E19" s="211">
        <v>195558</v>
      </c>
      <c r="F19" s="212">
        <v>1</v>
      </c>
    </row>
    <row r="20" spans="1:6" ht="15" thickBot="1" x14ac:dyDescent="0.5">
      <c r="A20" s="470" t="s">
        <v>50</v>
      </c>
      <c r="B20" s="471"/>
      <c r="C20" s="209">
        <v>1924415</v>
      </c>
      <c r="D20" s="210">
        <v>231411</v>
      </c>
      <c r="E20" s="211">
        <v>2155826</v>
      </c>
      <c r="F20" s="216"/>
    </row>
    <row r="21" spans="1:6" ht="15" thickBot="1" x14ac:dyDescent="0.5">
      <c r="A21" s="470" t="s">
        <v>318</v>
      </c>
      <c r="B21" s="471"/>
      <c r="C21" s="481" t="s">
        <v>49</v>
      </c>
      <c r="D21" s="482"/>
      <c r="E21" s="483"/>
      <c r="F21" s="212"/>
    </row>
    <row r="22" spans="1:6" ht="15" thickBot="1" x14ac:dyDescent="0.5">
      <c r="A22" s="470" t="s">
        <v>48</v>
      </c>
      <c r="B22" s="471"/>
      <c r="C22" s="472">
        <v>2156526</v>
      </c>
      <c r="D22" s="473"/>
      <c r="E22" s="474"/>
      <c r="F22" s="212"/>
    </row>
    <row r="23" spans="1:6" x14ac:dyDescent="0.45">
      <c r="A23" s="475" t="s">
        <v>319</v>
      </c>
      <c r="B23" s="475"/>
      <c r="C23" s="475"/>
      <c r="D23" s="475"/>
      <c r="E23" s="475"/>
      <c r="F23" s="475"/>
    </row>
    <row r="25" spans="1:6" ht="14.25" customHeight="1" x14ac:dyDescent="0.45"/>
    <row r="29" spans="1:6" ht="14.25" customHeight="1" x14ac:dyDescent="0.45"/>
    <row r="30" spans="1:6" ht="14.25" customHeight="1" x14ac:dyDescent="0.45"/>
    <row r="31" spans="1:6" ht="14.25" customHeight="1" x14ac:dyDescent="0.45"/>
    <row r="32" spans="1:6" ht="14.25" customHeight="1" x14ac:dyDescent="0.45"/>
    <row r="33" ht="14.25" customHeight="1" x14ac:dyDescent="0.45"/>
    <row r="40" ht="14.25" customHeight="1" x14ac:dyDescent="0.45"/>
    <row r="43" ht="14.25" customHeight="1" x14ac:dyDescent="0.45"/>
    <row r="46" ht="13.5" customHeight="1" x14ac:dyDescent="0.45"/>
  </sheetData>
  <mergeCells count="10">
    <mergeCell ref="A22:B22"/>
    <mergeCell ref="C22:E22"/>
    <mergeCell ref="A23:F23"/>
    <mergeCell ref="A1:F1"/>
    <mergeCell ref="A2:B2"/>
    <mergeCell ref="A3:A15"/>
    <mergeCell ref="A16:A19"/>
    <mergeCell ref="A20:B20"/>
    <mergeCell ref="A21:B21"/>
    <mergeCell ref="C21:E21"/>
  </mergeCells>
  <phoneticPr fontId="1"/>
  <pageMargins left="0.7" right="0.7" top="0.75" bottom="0.75" header="0.3" footer="0.3"/>
  <pageSetup paperSize="9" scale="7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A1:O6"/>
  <sheetViews>
    <sheetView view="pageBreakPreview" zoomScale="115" zoomScaleNormal="98" zoomScaleSheetLayoutView="115" workbookViewId="0">
      <selection sqref="A1:XFD1048576"/>
    </sheetView>
  </sheetViews>
  <sheetFormatPr defaultColWidth="9" defaultRowHeight="14.4" x14ac:dyDescent="0.45"/>
  <cols>
    <col min="1" max="1" width="11" style="177" bestFit="1" customWidth="1"/>
    <col min="2" max="13" width="5.19921875" style="177" customWidth="1"/>
    <col min="14" max="14" width="6.5" style="177" bestFit="1" customWidth="1"/>
    <col min="15" max="15" width="9.5" style="177" customWidth="1"/>
    <col min="16" max="16384" width="9" style="177"/>
  </cols>
  <sheetData>
    <row r="1" spans="1:15" ht="18" x14ac:dyDescent="0.45">
      <c r="A1" s="494" t="s">
        <v>368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pans="1:15" ht="15" thickBot="1" x14ac:dyDescent="0.5">
      <c r="A2" s="69"/>
    </row>
    <row r="3" spans="1:15" ht="24" customHeight="1" thickBot="1" x14ac:dyDescent="0.5">
      <c r="A3" s="3"/>
      <c r="B3" s="8" t="s">
        <v>97</v>
      </c>
      <c r="C3" s="9" t="s">
        <v>96</v>
      </c>
      <c r="D3" s="9" t="s">
        <v>95</v>
      </c>
      <c r="E3" s="9" t="s">
        <v>94</v>
      </c>
      <c r="F3" s="9" t="s">
        <v>93</v>
      </c>
      <c r="G3" s="9" t="s">
        <v>92</v>
      </c>
      <c r="H3" s="9" t="s">
        <v>91</v>
      </c>
      <c r="I3" s="9" t="s">
        <v>90</v>
      </c>
      <c r="J3" s="9" t="s">
        <v>89</v>
      </c>
      <c r="K3" s="9" t="s">
        <v>88</v>
      </c>
      <c r="L3" s="9" t="s">
        <v>87</v>
      </c>
      <c r="M3" s="10" t="s">
        <v>86</v>
      </c>
      <c r="N3" s="155" t="s">
        <v>48</v>
      </c>
      <c r="O3" s="155" t="s">
        <v>162</v>
      </c>
    </row>
    <row r="4" spans="1:15" ht="18" customHeight="1" thickBot="1" x14ac:dyDescent="0.5">
      <c r="A4" s="70" t="s">
        <v>282</v>
      </c>
      <c r="B4" s="361">
        <v>307</v>
      </c>
      <c r="C4" s="451">
        <v>344</v>
      </c>
      <c r="D4" s="451">
        <v>376</v>
      </c>
      <c r="E4" s="451">
        <v>397</v>
      </c>
      <c r="F4" s="451">
        <v>369</v>
      </c>
      <c r="G4" s="451">
        <v>362</v>
      </c>
      <c r="H4" s="451">
        <v>312</v>
      </c>
      <c r="I4" s="451">
        <v>407</v>
      </c>
      <c r="J4" s="451">
        <v>316</v>
      </c>
      <c r="K4" s="451">
        <v>313</v>
      </c>
      <c r="L4" s="451">
        <v>344</v>
      </c>
      <c r="M4" s="451">
        <v>310</v>
      </c>
      <c r="N4" s="452">
        <f>SUM(B4:M4)</f>
        <v>4157</v>
      </c>
      <c r="O4" s="567">
        <f>SUM(N4:N5)/291</f>
        <v>15.020618556701031</v>
      </c>
    </row>
    <row r="5" spans="1:15" ht="18" customHeight="1" thickBot="1" x14ac:dyDescent="0.5">
      <c r="A5" s="71" t="s">
        <v>309</v>
      </c>
      <c r="B5" s="453">
        <v>21</v>
      </c>
      <c r="C5" s="454">
        <v>19</v>
      </c>
      <c r="D5" s="454">
        <v>14</v>
      </c>
      <c r="E5" s="454">
        <v>20</v>
      </c>
      <c r="F5" s="454">
        <v>21</v>
      </c>
      <c r="G5" s="454">
        <v>15</v>
      </c>
      <c r="H5" s="454">
        <v>18</v>
      </c>
      <c r="I5" s="454">
        <v>15</v>
      </c>
      <c r="J5" s="454">
        <v>19</v>
      </c>
      <c r="K5" s="454">
        <v>20</v>
      </c>
      <c r="L5" s="454">
        <v>18</v>
      </c>
      <c r="M5" s="454">
        <v>14</v>
      </c>
      <c r="N5" s="452">
        <f>SUM(B5:M5)</f>
        <v>214</v>
      </c>
      <c r="O5" s="568"/>
    </row>
    <row r="6" spans="1:15" x14ac:dyDescent="0.45">
      <c r="A6" s="167" t="s">
        <v>369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</sheetData>
  <mergeCells count="2">
    <mergeCell ref="A1:O1"/>
    <mergeCell ref="O4:O5"/>
  </mergeCells>
  <phoneticPr fontId="1"/>
  <pageMargins left="0.7" right="0.7" top="0.75" bottom="0.75" header="0.3" footer="0.3"/>
  <pageSetup paperSize="9" scale="8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  <pageSetUpPr fitToPage="1"/>
  </sheetPr>
  <dimension ref="A1:N7"/>
  <sheetViews>
    <sheetView view="pageBreakPreview" zoomScale="145" zoomScaleNormal="106" zoomScaleSheetLayoutView="145" workbookViewId="0">
      <selection sqref="A1:XFD1048576"/>
    </sheetView>
  </sheetViews>
  <sheetFormatPr defaultColWidth="7.19921875" defaultRowHeight="14.4" x14ac:dyDescent="0.45"/>
  <cols>
    <col min="1" max="12" width="7.3984375" style="177" bestFit="1" customWidth="1"/>
    <col min="13" max="13" width="8" style="177" bestFit="1" customWidth="1"/>
    <col min="14" max="14" width="7.3984375" style="177" bestFit="1" customWidth="1"/>
    <col min="15" max="16384" width="7.19921875" style="177"/>
  </cols>
  <sheetData>
    <row r="1" spans="1:14" ht="18" x14ac:dyDescent="0.45">
      <c r="A1" s="160" t="s">
        <v>370</v>
      </c>
      <c r="B1" s="160"/>
      <c r="C1" s="160"/>
      <c r="D1" s="160"/>
      <c r="E1" s="160"/>
      <c r="G1" s="176"/>
    </row>
    <row r="3" spans="1:14" ht="15" thickBot="1" x14ac:dyDescent="0.5">
      <c r="A3" s="176" t="s">
        <v>328</v>
      </c>
    </row>
    <row r="4" spans="1:14" ht="15" thickBot="1" x14ac:dyDescent="0.5">
      <c r="A4" s="138" t="s">
        <v>97</v>
      </c>
      <c r="B4" s="139" t="s">
        <v>96</v>
      </c>
      <c r="C4" s="139" t="s">
        <v>95</v>
      </c>
      <c r="D4" s="139" t="s">
        <v>94</v>
      </c>
      <c r="E4" s="139" t="s">
        <v>93</v>
      </c>
      <c r="F4" s="139" t="s">
        <v>92</v>
      </c>
      <c r="G4" s="139" t="s">
        <v>91</v>
      </c>
      <c r="H4" s="139" t="s">
        <v>90</v>
      </c>
      <c r="I4" s="139" t="s">
        <v>89</v>
      </c>
      <c r="J4" s="140" t="s">
        <v>88</v>
      </c>
      <c r="K4" s="139" t="s">
        <v>87</v>
      </c>
      <c r="L4" s="141" t="s">
        <v>86</v>
      </c>
      <c r="M4" s="142" t="s">
        <v>261</v>
      </c>
      <c r="N4" s="143" t="s">
        <v>191</v>
      </c>
    </row>
    <row r="5" spans="1:14" ht="15" thickBot="1" x14ac:dyDescent="0.5">
      <c r="A5" s="362">
        <v>14069</v>
      </c>
      <c r="B5" s="452">
        <v>15588</v>
      </c>
      <c r="C5" s="452">
        <v>16310</v>
      </c>
      <c r="D5" s="452">
        <v>19493</v>
      </c>
      <c r="E5" s="452">
        <v>20001</v>
      </c>
      <c r="F5" s="452">
        <v>17645</v>
      </c>
      <c r="G5" s="452">
        <v>17619</v>
      </c>
      <c r="H5" s="452">
        <v>17590</v>
      </c>
      <c r="I5" s="452">
        <v>18142</v>
      </c>
      <c r="J5" s="452">
        <v>18001</v>
      </c>
      <c r="K5" s="452">
        <v>17539</v>
      </c>
      <c r="L5" s="452">
        <v>16541</v>
      </c>
      <c r="M5" s="455">
        <v>208538</v>
      </c>
      <c r="N5" s="456">
        <v>834</v>
      </c>
    </row>
    <row r="7" spans="1:14" x14ac:dyDescent="0.4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</row>
  </sheetData>
  <phoneticPr fontId="1"/>
  <pageMargins left="0.7" right="0.7" top="0.75" bottom="0.75" header="0.3" footer="0.3"/>
  <pageSetup paperSize="9" scale="77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  <pageSetUpPr fitToPage="1"/>
  </sheetPr>
  <dimension ref="A1:O26"/>
  <sheetViews>
    <sheetView view="pageBreakPreview" zoomScale="130" zoomScaleNormal="106" zoomScaleSheetLayoutView="130" workbookViewId="0">
      <selection activeCell="C23" sqref="C23"/>
    </sheetView>
  </sheetViews>
  <sheetFormatPr defaultColWidth="24.5" defaultRowHeight="14.4" x14ac:dyDescent="0.45"/>
  <cols>
    <col min="1" max="1" width="7.5" style="177" bestFit="1" customWidth="1"/>
    <col min="2" max="2" width="16.09765625" style="177" bestFit="1" customWidth="1"/>
    <col min="3" max="12" width="6.09765625" style="177" bestFit="1" customWidth="1"/>
    <col min="13" max="13" width="6.8984375" style="177" bestFit="1" customWidth="1"/>
    <col min="14" max="14" width="6.09765625" style="177" bestFit="1" customWidth="1"/>
    <col min="15" max="15" width="7.09765625" style="177" bestFit="1" customWidth="1"/>
    <col min="16" max="16384" width="24.5" style="177"/>
  </cols>
  <sheetData>
    <row r="1" spans="1:15" ht="18" x14ac:dyDescent="0.45">
      <c r="A1" s="494" t="s">
        <v>371</v>
      </c>
      <c r="B1" s="494"/>
      <c r="C1" s="494"/>
      <c r="D1" s="494"/>
      <c r="E1" s="494"/>
    </row>
    <row r="2" spans="1:15" ht="15" thickBot="1" x14ac:dyDescent="0.5">
      <c r="A2" s="122"/>
    </row>
    <row r="3" spans="1:15" ht="15" thickBot="1" x14ac:dyDescent="0.5">
      <c r="A3" s="470"/>
      <c r="B3" s="471"/>
      <c r="C3" s="155" t="s">
        <v>97</v>
      </c>
      <c r="D3" s="155" t="s">
        <v>96</v>
      </c>
      <c r="E3" s="155" t="s">
        <v>95</v>
      </c>
      <c r="F3" s="155" t="s">
        <v>94</v>
      </c>
      <c r="G3" s="155" t="s">
        <v>93</v>
      </c>
      <c r="H3" s="155" t="s">
        <v>92</v>
      </c>
      <c r="I3" s="155" t="s">
        <v>91</v>
      </c>
      <c r="J3" s="155" t="s">
        <v>90</v>
      </c>
      <c r="K3" s="155" t="s">
        <v>89</v>
      </c>
      <c r="L3" s="155" t="s">
        <v>88</v>
      </c>
      <c r="M3" s="155" t="s">
        <v>87</v>
      </c>
      <c r="N3" s="155" t="s">
        <v>86</v>
      </c>
      <c r="O3" s="155" t="s">
        <v>48</v>
      </c>
    </row>
    <row r="4" spans="1:15" ht="15" thickBot="1" x14ac:dyDescent="0.5">
      <c r="A4" s="478" t="s">
        <v>24</v>
      </c>
      <c r="B4" s="144" t="s">
        <v>256</v>
      </c>
      <c r="C4" s="457">
        <v>4</v>
      </c>
      <c r="D4" s="458">
        <v>0</v>
      </c>
      <c r="E4" s="458">
        <v>2</v>
      </c>
      <c r="F4" s="458">
        <v>0</v>
      </c>
      <c r="G4" s="458">
        <v>1</v>
      </c>
      <c r="H4" s="458">
        <v>2</v>
      </c>
      <c r="I4" s="458">
        <v>1</v>
      </c>
      <c r="J4" s="458">
        <v>0</v>
      </c>
      <c r="K4" s="458">
        <v>0</v>
      </c>
      <c r="L4" s="458">
        <v>0</v>
      </c>
      <c r="M4" s="458">
        <v>1</v>
      </c>
      <c r="N4" s="458">
        <v>1</v>
      </c>
      <c r="O4" s="458">
        <f>SUM(C4:N4)</f>
        <v>12</v>
      </c>
    </row>
    <row r="5" spans="1:15" ht="15" thickBot="1" x14ac:dyDescent="0.5">
      <c r="A5" s="479"/>
      <c r="B5" s="144" t="s">
        <v>255</v>
      </c>
      <c r="C5" s="459">
        <v>4</v>
      </c>
      <c r="D5" s="460">
        <v>4</v>
      </c>
      <c r="E5" s="460">
        <v>6</v>
      </c>
      <c r="F5" s="460">
        <v>6</v>
      </c>
      <c r="G5" s="460">
        <v>7</v>
      </c>
      <c r="H5" s="460">
        <v>11</v>
      </c>
      <c r="I5" s="460">
        <v>6</v>
      </c>
      <c r="J5" s="460">
        <v>13</v>
      </c>
      <c r="K5" s="460">
        <v>8</v>
      </c>
      <c r="L5" s="460">
        <v>4</v>
      </c>
      <c r="M5" s="460">
        <v>8</v>
      </c>
      <c r="N5" s="460">
        <v>7</v>
      </c>
      <c r="O5" s="458">
        <f t="shared" ref="O5:O6" si="0">SUM(C5:N5)</f>
        <v>84</v>
      </c>
    </row>
    <row r="6" spans="1:15" ht="15" thickBot="1" x14ac:dyDescent="0.5">
      <c r="A6" s="479"/>
      <c r="B6" s="144" t="s">
        <v>28</v>
      </c>
      <c r="C6" s="459">
        <v>1</v>
      </c>
      <c r="D6" s="460">
        <v>0</v>
      </c>
      <c r="E6" s="460">
        <v>1</v>
      </c>
      <c r="F6" s="460">
        <v>1</v>
      </c>
      <c r="G6" s="460">
        <v>0</v>
      </c>
      <c r="H6" s="460">
        <v>0</v>
      </c>
      <c r="I6" s="460">
        <v>3</v>
      </c>
      <c r="J6" s="460">
        <v>3</v>
      </c>
      <c r="K6" s="460">
        <v>1</v>
      </c>
      <c r="L6" s="460">
        <v>3</v>
      </c>
      <c r="M6" s="460">
        <v>9</v>
      </c>
      <c r="N6" s="460">
        <v>1</v>
      </c>
      <c r="O6" s="458">
        <f t="shared" si="0"/>
        <v>23</v>
      </c>
    </row>
    <row r="7" spans="1:15" ht="15" thickBot="1" x14ac:dyDescent="0.5">
      <c r="A7" s="479"/>
      <c r="B7" s="144" t="s">
        <v>251</v>
      </c>
      <c r="C7" s="459">
        <f>SUM(C4:C6)</f>
        <v>9</v>
      </c>
      <c r="D7" s="459">
        <f t="shared" ref="D7:N7" si="1">SUM(D4:D6)</f>
        <v>4</v>
      </c>
      <c r="E7" s="459">
        <f t="shared" si="1"/>
        <v>9</v>
      </c>
      <c r="F7" s="459">
        <f t="shared" si="1"/>
        <v>7</v>
      </c>
      <c r="G7" s="459">
        <f t="shared" si="1"/>
        <v>8</v>
      </c>
      <c r="H7" s="459">
        <f t="shared" si="1"/>
        <v>13</v>
      </c>
      <c r="I7" s="459">
        <f t="shared" si="1"/>
        <v>10</v>
      </c>
      <c r="J7" s="459">
        <f t="shared" si="1"/>
        <v>16</v>
      </c>
      <c r="K7" s="459">
        <f t="shared" si="1"/>
        <v>9</v>
      </c>
      <c r="L7" s="459">
        <f t="shared" si="1"/>
        <v>7</v>
      </c>
      <c r="M7" s="459">
        <f t="shared" si="1"/>
        <v>18</v>
      </c>
      <c r="N7" s="459">
        <f t="shared" si="1"/>
        <v>9</v>
      </c>
      <c r="O7" s="458">
        <f>SUM(C7:N7)</f>
        <v>119</v>
      </c>
    </row>
    <row r="8" spans="1:15" ht="15" thickBot="1" x14ac:dyDescent="0.5">
      <c r="A8" s="480"/>
      <c r="B8" s="144" t="s">
        <v>250</v>
      </c>
      <c r="C8" s="459">
        <v>1241</v>
      </c>
      <c r="D8" s="460">
        <v>1185</v>
      </c>
      <c r="E8" s="460">
        <v>2013</v>
      </c>
      <c r="F8" s="460">
        <v>1591</v>
      </c>
      <c r="G8" s="460">
        <v>1520</v>
      </c>
      <c r="H8" s="460">
        <v>2709</v>
      </c>
      <c r="I8" s="460">
        <v>2618</v>
      </c>
      <c r="J8" s="460">
        <v>3074</v>
      </c>
      <c r="K8" s="460">
        <v>1308</v>
      </c>
      <c r="L8" s="460">
        <v>1555</v>
      </c>
      <c r="M8" s="460">
        <v>3899</v>
      </c>
      <c r="N8" s="460">
        <v>1495</v>
      </c>
      <c r="O8" s="458">
        <f>SUM(C8:N8)</f>
        <v>24208</v>
      </c>
    </row>
    <row r="9" spans="1:15" ht="15" thickBot="1" x14ac:dyDescent="0.5">
      <c r="A9" s="478" t="s">
        <v>254</v>
      </c>
      <c r="B9" s="144" t="s">
        <v>253</v>
      </c>
      <c r="C9" s="459">
        <v>8</v>
      </c>
      <c r="D9" s="460">
        <v>9</v>
      </c>
      <c r="E9" s="460">
        <v>12</v>
      </c>
      <c r="F9" s="460">
        <v>13</v>
      </c>
      <c r="G9" s="460">
        <v>6</v>
      </c>
      <c r="H9" s="460">
        <v>6</v>
      </c>
      <c r="I9" s="460">
        <v>11</v>
      </c>
      <c r="J9" s="460">
        <v>2</v>
      </c>
      <c r="K9" s="460">
        <v>4</v>
      </c>
      <c r="L9" s="460">
        <v>0</v>
      </c>
      <c r="M9" s="460">
        <v>1</v>
      </c>
      <c r="N9" s="460">
        <v>7</v>
      </c>
      <c r="O9" s="458">
        <f>SUM(C9:N9)</f>
        <v>79</v>
      </c>
    </row>
    <row r="10" spans="1:15" ht="15" thickBot="1" x14ac:dyDescent="0.5">
      <c r="A10" s="479"/>
      <c r="B10" s="144" t="s">
        <v>252</v>
      </c>
      <c r="C10" s="459">
        <v>0</v>
      </c>
      <c r="D10" s="460">
        <v>1</v>
      </c>
      <c r="E10" s="460">
        <v>1</v>
      </c>
      <c r="F10" s="460">
        <v>0</v>
      </c>
      <c r="G10" s="460">
        <v>1</v>
      </c>
      <c r="H10" s="460">
        <v>2</v>
      </c>
      <c r="I10" s="460">
        <v>0</v>
      </c>
      <c r="J10" s="460">
        <v>1</v>
      </c>
      <c r="K10" s="460">
        <v>5</v>
      </c>
      <c r="L10" s="460">
        <v>1</v>
      </c>
      <c r="M10" s="460">
        <v>1</v>
      </c>
      <c r="N10" s="460">
        <v>2</v>
      </c>
      <c r="O10" s="458">
        <f t="shared" ref="O10:O11" si="2">SUM(C10:N10)</f>
        <v>15</v>
      </c>
    </row>
    <row r="11" spans="1:15" ht="15" thickBot="1" x14ac:dyDescent="0.5">
      <c r="A11" s="479"/>
      <c r="B11" s="144" t="s">
        <v>28</v>
      </c>
      <c r="C11" s="459">
        <v>31</v>
      </c>
      <c r="D11" s="460">
        <v>24</v>
      </c>
      <c r="E11" s="460">
        <v>27</v>
      </c>
      <c r="F11" s="460">
        <v>50</v>
      </c>
      <c r="G11" s="460">
        <v>30</v>
      </c>
      <c r="H11" s="460">
        <v>33</v>
      </c>
      <c r="I11" s="460">
        <v>32</v>
      </c>
      <c r="J11" s="460">
        <v>45</v>
      </c>
      <c r="K11" s="460">
        <v>39</v>
      </c>
      <c r="L11" s="460">
        <v>46</v>
      </c>
      <c r="M11" s="460">
        <v>47</v>
      </c>
      <c r="N11" s="460">
        <v>52</v>
      </c>
      <c r="O11" s="458">
        <f t="shared" si="2"/>
        <v>456</v>
      </c>
    </row>
    <row r="12" spans="1:15" ht="15" thickBot="1" x14ac:dyDescent="0.5">
      <c r="A12" s="479"/>
      <c r="B12" s="144" t="s">
        <v>251</v>
      </c>
      <c r="C12" s="459">
        <f>SUM(C9:C11)</f>
        <v>39</v>
      </c>
      <c r="D12" s="459">
        <f t="shared" ref="D12:N12" si="3">SUM(D9:D11)</f>
        <v>34</v>
      </c>
      <c r="E12" s="459">
        <f t="shared" si="3"/>
        <v>40</v>
      </c>
      <c r="F12" s="459">
        <f t="shared" si="3"/>
        <v>63</v>
      </c>
      <c r="G12" s="459">
        <f t="shared" si="3"/>
        <v>37</v>
      </c>
      <c r="H12" s="459">
        <f t="shared" si="3"/>
        <v>41</v>
      </c>
      <c r="I12" s="459">
        <f t="shared" si="3"/>
        <v>43</v>
      </c>
      <c r="J12" s="459">
        <f t="shared" si="3"/>
        <v>48</v>
      </c>
      <c r="K12" s="459">
        <f t="shared" si="3"/>
        <v>48</v>
      </c>
      <c r="L12" s="459">
        <f t="shared" si="3"/>
        <v>47</v>
      </c>
      <c r="M12" s="459">
        <f t="shared" si="3"/>
        <v>49</v>
      </c>
      <c r="N12" s="459">
        <f t="shared" si="3"/>
        <v>61</v>
      </c>
      <c r="O12" s="458">
        <f>SUM(C12:N12)</f>
        <v>550</v>
      </c>
    </row>
    <row r="13" spans="1:15" ht="15" thickBot="1" x14ac:dyDescent="0.5">
      <c r="A13" s="480"/>
      <c r="B13" s="144" t="s">
        <v>250</v>
      </c>
      <c r="C13" s="459">
        <v>1010</v>
      </c>
      <c r="D13" s="460">
        <v>964</v>
      </c>
      <c r="E13" s="460">
        <v>1191</v>
      </c>
      <c r="F13" s="460">
        <v>1928</v>
      </c>
      <c r="G13" s="460">
        <v>999</v>
      </c>
      <c r="H13" s="460">
        <v>1589</v>
      </c>
      <c r="I13" s="460">
        <v>1309</v>
      </c>
      <c r="J13" s="460">
        <v>1258</v>
      </c>
      <c r="K13" s="460">
        <v>1306</v>
      </c>
      <c r="L13" s="460">
        <v>2465</v>
      </c>
      <c r="M13" s="460">
        <v>1951</v>
      </c>
      <c r="N13" s="460">
        <v>1628</v>
      </c>
      <c r="O13" s="458">
        <f>SUM(C13:N13)</f>
        <v>17598</v>
      </c>
    </row>
    <row r="14" spans="1:15" ht="15" thickBot="1" x14ac:dyDescent="0.5">
      <c r="A14" s="470" t="s">
        <v>249</v>
      </c>
      <c r="B14" s="471"/>
      <c r="C14" s="459">
        <f>C8+C13</f>
        <v>2251</v>
      </c>
      <c r="D14" s="459">
        <f t="shared" ref="D14:N14" si="4">D8+D13</f>
        <v>2149</v>
      </c>
      <c r="E14" s="459">
        <f t="shared" si="4"/>
        <v>3204</v>
      </c>
      <c r="F14" s="459">
        <f t="shared" si="4"/>
        <v>3519</v>
      </c>
      <c r="G14" s="459">
        <f t="shared" si="4"/>
        <v>2519</v>
      </c>
      <c r="H14" s="459">
        <f t="shared" si="4"/>
        <v>4298</v>
      </c>
      <c r="I14" s="459">
        <f t="shared" si="4"/>
        <v>3927</v>
      </c>
      <c r="J14" s="459">
        <f t="shared" si="4"/>
        <v>4332</v>
      </c>
      <c r="K14" s="459">
        <f t="shared" si="4"/>
        <v>2614</v>
      </c>
      <c r="L14" s="459">
        <f t="shared" si="4"/>
        <v>4020</v>
      </c>
      <c r="M14" s="459">
        <f t="shared" si="4"/>
        <v>5850</v>
      </c>
      <c r="N14" s="459">
        <f t="shared" si="4"/>
        <v>3123</v>
      </c>
      <c r="O14" s="458">
        <f>SUM(C14:N14)</f>
        <v>41806</v>
      </c>
    </row>
    <row r="20" spans="3:15" x14ac:dyDescent="0.45"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5" spans="3:15" x14ac:dyDescent="0.45">
      <c r="D25" s="54"/>
      <c r="E25" s="54"/>
      <c r="F25" s="54"/>
      <c r="G25" s="54"/>
      <c r="I25" s="54"/>
      <c r="J25" s="54"/>
      <c r="K25" s="54"/>
      <c r="M25" s="54"/>
      <c r="N25" s="54"/>
      <c r="O25" s="54"/>
    </row>
    <row r="26" spans="3:15" x14ac:dyDescent="0.45"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</sheetData>
  <mergeCells count="5">
    <mergeCell ref="A1:E1"/>
    <mergeCell ref="A3:B3"/>
    <mergeCell ref="A4:A8"/>
    <mergeCell ref="A9:A13"/>
    <mergeCell ref="A14:B14"/>
  </mergeCells>
  <phoneticPr fontId="1"/>
  <pageMargins left="0.7" right="0.7" top="0.75" bottom="0.75" header="0.3" footer="0.3"/>
  <pageSetup paperSize="9" scale="77" fitToHeight="0" orientation="portrait" r:id="rId1"/>
  <ignoredErrors>
    <ignoredError sqref="C12:N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D23"/>
  <sheetViews>
    <sheetView view="pageBreakPreview" zoomScale="175" zoomScaleNormal="100" zoomScaleSheetLayoutView="175" workbookViewId="0">
      <selection activeCell="G13" sqref="G13"/>
    </sheetView>
  </sheetViews>
  <sheetFormatPr defaultColWidth="9" defaultRowHeight="14.4" x14ac:dyDescent="0.45"/>
  <cols>
    <col min="1" max="1" width="9" style="177"/>
    <col min="2" max="3" width="8.69921875" style="177" bestFit="1" customWidth="1"/>
    <col min="4" max="4" width="7" style="177" bestFit="1" customWidth="1"/>
    <col min="5" max="16384" width="9" style="177"/>
  </cols>
  <sheetData>
    <row r="1" spans="1:4" ht="18" x14ac:dyDescent="0.45">
      <c r="A1" s="156" t="s">
        <v>335</v>
      </c>
    </row>
    <row r="2" spans="1:4" ht="13.5" customHeight="1" thickBot="1" x14ac:dyDescent="0.5">
      <c r="A2" s="156"/>
    </row>
    <row r="3" spans="1:4" ht="15" thickBot="1" x14ac:dyDescent="0.5">
      <c r="A3" s="34"/>
      <c r="B3" s="157" t="s">
        <v>283</v>
      </c>
      <c r="C3" s="175" t="s">
        <v>284</v>
      </c>
      <c r="D3" s="179" t="s">
        <v>285</v>
      </c>
    </row>
    <row r="4" spans="1:4" x14ac:dyDescent="0.45">
      <c r="A4" s="166" t="s">
        <v>68</v>
      </c>
      <c r="B4" s="217">
        <v>23900</v>
      </c>
      <c r="C4" s="218">
        <v>956</v>
      </c>
      <c r="D4" s="219">
        <f>SUM(B4:C4)</f>
        <v>24856</v>
      </c>
    </row>
    <row r="5" spans="1:4" ht="15" thickBot="1" x14ac:dyDescent="0.5">
      <c r="A5" s="164" t="s">
        <v>67</v>
      </c>
      <c r="B5" s="196">
        <v>3209</v>
      </c>
      <c r="C5" s="220">
        <v>807</v>
      </c>
      <c r="D5" s="221">
        <f>SUM(B5:C5)</f>
        <v>4016</v>
      </c>
    </row>
    <row r="6" spans="1:4" ht="15" thickBot="1" x14ac:dyDescent="0.5">
      <c r="A6" s="154" t="s">
        <v>48</v>
      </c>
      <c r="B6" s="222">
        <f>SUM(B4:B5)</f>
        <v>27109</v>
      </c>
      <c r="C6" s="223">
        <f>SUM(C4:C5)</f>
        <v>1763</v>
      </c>
      <c r="D6" s="224">
        <f>SUM(D4:D5)</f>
        <v>28872</v>
      </c>
    </row>
    <row r="23" spans="1:4" x14ac:dyDescent="0.45">
      <c r="A23" s="35"/>
      <c r="B23" s="35"/>
      <c r="C23" s="35"/>
      <c r="D23" s="35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D23"/>
  <sheetViews>
    <sheetView view="pageBreakPreview" zoomScale="160" zoomScaleNormal="100" zoomScaleSheetLayoutView="160" workbookViewId="0">
      <selection activeCell="I19" sqref="I19"/>
    </sheetView>
  </sheetViews>
  <sheetFormatPr defaultColWidth="9" defaultRowHeight="14.4" x14ac:dyDescent="0.45"/>
  <cols>
    <col min="1" max="1" width="9" style="177"/>
    <col min="2" max="2" width="11" style="177" customWidth="1"/>
    <col min="3" max="3" width="8.69921875" style="177" bestFit="1" customWidth="1"/>
    <col min="4" max="4" width="7" style="177" bestFit="1" customWidth="1"/>
    <col min="5" max="16384" width="9" style="177"/>
  </cols>
  <sheetData>
    <row r="1" spans="1:3" ht="18" x14ac:dyDescent="0.45">
      <c r="A1" s="156" t="s">
        <v>336</v>
      </c>
    </row>
    <row r="2" spans="1:3" ht="13.5" customHeight="1" thickBot="1" x14ac:dyDescent="0.5">
      <c r="A2" s="156"/>
    </row>
    <row r="3" spans="1:3" x14ac:dyDescent="0.45">
      <c r="A3" s="166" t="s">
        <v>72</v>
      </c>
      <c r="B3" s="217">
        <v>18217</v>
      </c>
      <c r="C3" s="225">
        <f>B3/SUM($B$3:$B$5)</f>
        <v>0.63095732889997225</v>
      </c>
    </row>
    <row r="4" spans="1:3" x14ac:dyDescent="0.45">
      <c r="A4" s="163" t="s">
        <v>71</v>
      </c>
      <c r="B4" s="226">
        <v>8655</v>
      </c>
      <c r="C4" s="227">
        <f>B4/SUM($B$3:$B$5)</f>
        <v>0.29977140482128012</v>
      </c>
    </row>
    <row r="5" spans="1:3" ht="15" thickBot="1" x14ac:dyDescent="0.5">
      <c r="A5" s="146" t="s">
        <v>70</v>
      </c>
      <c r="B5" s="222">
        <v>2000</v>
      </c>
      <c r="C5" s="228">
        <f>B5/SUM($B$3:$B$5)</f>
        <v>6.9271266278747579E-2</v>
      </c>
    </row>
    <row r="6" spans="1:3" ht="15" thickBot="1" x14ac:dyDescent="0.5">
      <c r="A6" s="154" t="s">
        <v>18</v>
      </c>
      <c r="B6" s="222">
        <f>SUM(B3:B5)</f>
        <v>28872</v>
      </c>
      <c r="C6" s="229">
        <f>B6/SUM($B$3:$B$5)</f>
        <v>1</v>
      </c>
    </row>
    <row r="7" spans="1:3" x14ac:dyDescent="0.45">
      <c r="A7" s="176" t="s">
        <v>69</v>
      </c>
    </row>
    <row r="23" spans="1:4" x14ac:dyDescent="0.45">
      <c r="A23" s="35"/>
      <c r="B23" s="35"/>
      <c r="C23" s="35"/>
      <c r="D23" s="35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D12"/>
  <sheetViews>
    <sheetView view="pageBreakPreview" zoomScale="130" zoomScaleNormal="100" zoomScaleSheetLayoutView="130" workbookViewId="0">
      <selection activeCell="I20" sqref="I20"/>
    </sheetView>
  </sheetViews>
  <sheetFormatPr defaultColWidth="9" defaultRowHeight="14.4" x14ac:dyDescent="0.45"/>
  <cols>
    <col min="1" max="1" width="13.8984375" style="177" bestFit="1" customWidth="1"/>
    <col min="2" max="2" width="20.5" style="177" bestFit="1" customWidth="1"/>
    <col min="3" max="3" width="11.09765625" style="177" customWidth="1"/>
    <col min="4" max="4" width="9.5" style="177" bestFit="1" customWidth="1"/>
    <col min="5" max="16384" width="9" style="177"/>
  </cols>
  <sheetData>
    <row r="1" spans="1:4" ht="18.600000000000001" thickBot="1" x14ac:dyDescent="0.5">
      <c r="A1" s="484" t="s">
        <v>337</v>
      </c>
      <c r="B1" s="484"/>
      <c r="C1" s="36"/>
      <c r="D1" s="36"/>
    </row>
    <row r="2" spans="1:4" ht="15" thickBot="1" x14ac:dyDescent="0.5">
      <c r="A2" s="485"/>
      <c r="B2" s="486"/>
      <c r="C2" s="172" t="s">
        <v>338</v>
      </c>
      <c r="D2" s="172" t="s">
        <v>81</v>
      </c>
    </row>
    <row r="3" spans="1:4" x14ac:dyDescent="0.45">
      <c r="A3" s="487" t="s">
        <v>80</v>
      </c>
      <c r="B3" s="37" t="s">
        <v>270</v>
      </c>
      <c r="C3" s="230">
        <v>0</v>
      </c>
      <c r="D3" s="231">
        <v>712</v>
      </c>
    </row>
    <row r="4" spans="1:4" x14ac:dyDescent="0.45">
      <c r="A4" s="488"/>
      <c r="B4" s="38" t="s">
        <v>79</v>
      </c>
      <c r="C4" s="232">
        <v>8</v>
      </c>
      <c r="D4" s="233">
        <v>3330</v>
      </c>
    </row>
    <row r="5" spans="1:4" x14ac:dyDescent="0.45">
      <c r="A5" s="489" t="s">
        <v>78</v>
      </c>
      <c r="B5" s="38" t="s">
        <v>271</v>
      </c>
      <c r="C5" s="232">
        <v>0</v>
      </c>
      <c r="D5" s="234">
        <v>683</v>
      </c>
    </row>
    <row r="6" spans="1:4" x14ac:dyDescent="0.45">
      <c r="A6" s="488"/>
      <c r="B6" s="38" t="s">
        <v>77</v>
      </c>
      <c r="C6" s="232">
        <v>19</v>
      </c>
      <c r="D6" s="233">
        <v>14983</v>
      </c>
    </row>
    <row r="7" spans="1:4" x14ac:dyDescent="0.45">
      <c r="A7" s="489" t="s">
        <v>272</v>
      </c>
      <c r="B7" s="38" t="s">
        <v>273</v>
      </c>
      <c r="C7" s="232">
        <v>0</v>
      </c>
      <c r="D7" s="234">
        <v>96</v>
      </c>
    </row>
    <row r="8" spans="1:4" x14ac:dyDescent="0.45">
      <c r="A8" s="490"/>
      <c r="B8" s="38" t="s">
        <v>76</v>
      </c>
      <c r="C8" s="232">
        <v>131</v>
      </c>
      <c r="D8" s="233">
        <v>4675</v>
      </c>
    </row>
    <row r="9" spans="1:4" x14ac:dyDescent="0.45">
      <c r="A9" s="488"/>
      <c r="B9" s="38" t="s">
        <v>75</v>
      </c>
      <c r="C9" s="232">
        <v>33</v>
      </c>
      <c r="D9" s="233">
        <v>1903</v>
      </c>
    </row>
    <row r="10" spans="1:4" x14ac:dyDescent="0.45">
      <c r="A10" s="489" t="s">
        <v>74</v>
      </c>
      <c r="B10" s="38" t="s">
        <v>274</v>
      </c>
      <c r="C10" s="232">
        <v>50</v>
      </c>
      <c r="D10" s="233">
        <v>15052</v>
      </c>
    </row>
    <row r="11" spans="1:4" ht="15" thickBot="1" x14ac:dyDescent="0.5">
      <c r="A11" s="491"/>
      <c r="B11" s="39" t="s">
        <v>73</v>
      </c>
      <c r="C11" s="235">
        <v>0</v>
      </c>
      <c r="D11" s="236">
        <v>53</v>
      </c>
    </row>
    <row r="12" spans="1:4" ht="15" thickBot="1" x14ac:dyDescent="0.5">
      <c r="A12" s="470" t="s">
        <v>48</v>
      </c>
      <c r="B12" s="471"/>
      <c r="C12" s="237">
        <f>SUM(C3:C11)</f>
        <v>241</v>
      </c>
      <c r="D12" s="224">
        <f>SUM(D3:D11)</f>
        <v>41487</v>
      </c>
    </row>
  </sheetData>
  <mergeCells count="7">
    <mergeCell ref="A12:B12"/>
    <mergeCell ref="A1:B1"/>
    <mergeCell ref="A2:B2"/>
    <mergeCell ref="A3:A4"/>
    <mergeCell ref="A5:A6"/>
    <mergeCell ref="A7:A9"/>
    <mergeCell ref="A10:A11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N9"/>
  <sheetViews>
    <sheetView view="pageBreakPreview" zoomScale="115" zoomScaleNormal="100" zoomScaleSheetLayoutView="115" workbookViewId="0">
      <selection activeCell="P22" sqref="P22"/>
    </sheetView>
  </sheetViews>
  <sheetFormatPr defaultColWidth="9" defaultRowHeight="14.4" x14ac:dyDescent="0.45"/>
  <cols>
    <col min="1" max="1" width="20.5" style="177" bestFit="1" customWidth="1"/>
    <col min="2" max="13" width="6.59765625" style="177" bestFit="1" customWidth="1"/>
    <col min="14" max="14" width="7.59765625" style="177" bestFit="1" customWidth="1"/>
    <col min="15" max="16384" width="9" style="177"/>
  </cols>
  <sheetData>
    <row r="1" spans="1:14" ht="18" x14ac:dyDescent="0.45">
      <c r="A1" s="469" t="s">
        <v>339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</row>
    <row r="2" spans="1:14" ht="15" thickBot="1" x14ac:dyDescent="0.5"/>
    <row r="3" spans="1:14" ht="15" thickBot="1" x14ac:dyDescent="0.5">
      <c r="A3" s="3"/>
      <c r="B3" s="8" t="s">
        <v>97</v>
      </c>
      <c r="C3" s="9" t="s">
        <v>96</v>
      </c>
      <c r="D3" s="9" t="s">
        <v>95</v>
      </c>
      <c r="E3" s="9" t="s">
        <v>94</v>
      </c>
      <c r="F3" s="9" t="s">
        <v>93</v>
      </c>
      <c r="G3" s="9" t="s">
        <v>92</v>
      </c>
      <c r="H3" s="9" t="s">
        <v>91</v>
      </c>
      <c r="I3" s="9" t="s">
        <v>90</v>
      </c>
      <c r="J3" s="9" t="s">
        <v>89</v>
      </c>
      <c r="K3" s="9" t="s">
        <v>88</v>
      </c>
      <c r="L3" s="9" t="s">
        <v>87</v>
      </c>
      <c r="M3" s="10" t="s">
        <v>86</v>
      </c>
      <c r="N3" s="155" t="s">
        <v>6</v>
      </c>
    </row>
    <row r="4" spans="1:14" ht="15" thickBot="1" x14ac:dyDescent="0.5">
      <c r="A4" s="30" t="s">
        <v>85</v>
      </c>
      <c r="B4" s="238">
        <v>4559</v>
      </c>
      <c r="C4" s="239">
        <v>4719</v>
      </c>
      <c r="D4" s="239">
        <v>4367</v>
      </c>
      <c r="E4" s="239">
        <v>4879</v>
      </c>
      <c r="F4" s="239">
        <v>3946</v>
      </c>
      <c r="G4" s="239">
        <v>4053</v>
      </c>
      <c r="H4" s="239">
        <v>5261</v>
      </c>
      <c r="I4" s="239">
        <v>3933</v>
      </c>
      <c r="J4" s="239">
        <v>3547</v>
      </c>
      <c r="K4" s="239">
        <v>4133</v>
      </c>
      <c r="L4" s="239">
        <v>4150</v>
      </c>
      <c r="M4" s="33">
        <v>4020</v>
      </c>
      <c r="N4" s="184">
        <f>SUM(B4:M4)</f>
        <v>51567</v>
      </c>
    </row>
    <row r="5" spans="1:14" ht="15" thickBot="1" x14ac:dyDescent="0.5">
      <c r="A5" s="30" t="s">
        <v>84</v>
      </c>
      <c r="B5" s="31">
        <v>41</v>
      </c>
      <c r="C5" s="240">
        <v>71</v>
      </c>
      <c r="D5" s="240">
        <v>18</v>
      </c>
      <c r="E5" s="240">
        <v>36</v>
      </c>
      <c r="F5" s="240">
        <v>27</v>
      </c>
      <c r="G5" s="240">
        <v>42</v>
      </c>
      <c r="H5" s="240">
        <v>113</v>
      </c>
      <c r="I5" s="240">
        <v>16</v>
      </c>
      <c r="J5" s="240">
        <v>25</v>
      </c>
      <c r="K5" s="240">
        <v>52</v>
      </c>
      <c r="L5" s="240">
        <v>38</v>
      </c>
      <c r="M5" s="32">
        <v>16</v>
      </c>
      <c r="N5" s="184">
        <f>SUM(B5:M5)</f>
        <v>495</v>
      </c>
    </row>
    <row r="6" spans="1:14" ht="15" thickBot="1" x14ac:dyDescent="0.5">
      <c r="A6" s="30" t="s">
        <v>83</v>
      </c>
      <c r="B6" s="31">
        <v>9</v>
      </c>
      <c r="C6" s="239">
        <v>14</v>
      </c>
      <c r="D6" s="240">
        <v>10</v>
      </c>
      <c r="E6" s="240">
        <v>61</v>
      </c>
      <c r="F6" s="240">
        <v>3</v>
      </c>
      <c r="G6" s="240">
        <v>0</v>
      </c>
      <c r="H6" s="240">
        <v>57</v>
      </c>
      <c r="I6" s="240">
        <v>156</v>
      </c>
      <c r="J6" s="240">
        <v>157</v>
      </c>
      <c r="K6" s="240">
        <v>29</v>
      </c>
      <c r="L6" s="240">
        <v>6</v>
      </c>
      <c r="M6" s="32">
        <v>0</v>
      </c>
      <c r="N6" s="184">
        <f>SUM(B6:M6)</f>
        <v>502</v>
      </c>
    </row>
    <row r="7" spans="1:14" ht="15" thickBot="1" x14ac:dyDescent="0.5">
      <c r="A7" s="30" t="s">
        <v>82</v>
      </c>
      <c r="B7" s="31">
        <v>116</v>
      </c>
      <c r="C7" s="240">
        <v>95</v>
      </c>
      <c r="D7" s="240">
        <v>131</v>
      </c>
      <c r="E7" s="240">
        <v>104</v>
      </c>
      <c r="F7" s="240">
        <v>87</v>
      </c>
      <c r="G7" s="240">
        <v>89</v>
      </c>
      <c r="H7" s="240">
        <v>169</v>
      </c>
      <c r="I7" s="240">
        <v>135</v>
      </c>
      <c r="J7" s="240">
        <v>60</v>
      </c>
      <c r="K7" s="240">
        <v>177</v>
      </c>
      <c r="L7" s="240">
        <v>100</v>
      </c>
      <c r="M7" s="32">
        <v>80</v>
      </c>
      <c r="N7" s="184">
        <f>SUM(B7:M7)</f>
        <v>1343</v>
      </c>
    </row>
    <row r="8" spans="1:14" ht="15" thickBot="1" x14ac:dyDescent="0.5">
      <c r="A8" s="3" t="s">
        <v>18</v>
      </c>
      <c r="B8" s="241">
        <f>SUM(B4:B7)</f>
        <v>4725</v>
      </c>
      <c r="C8" s="242">
        <f>SUM(C4:C7)</f>
        <v>4899</v>
      </c>
      <c r="D8" s="242">
        <f t="shared" ref="D8:N8" si="0">SUM(D4:D7)</f>
        <v>4526</v>
      </c>
      <c r="E8" s="242">
        <f t="shared" si="0"/>
        <v>5080</v>
      </c>
      <c r="F8" s="242">
        <f t="shared" si="0"/>
        <v>4063</v>
      </c>
      <c r="G8" s="242">
        <f t="shared" si="0"/>
        <v>4184</v>
      </c>
      <c r="H8" s="242">
        <f t="shared" si="0"/>
        <v>5600</v>
      </c>
      <c r="I8" s="242">
        <f t="shared" si="0"/>
        <v>4240</v>
      </c>
      <c r="J8" s="242">
        <f t="shared" si="0"/>
        <v>3789</v>
      </c>
      <c r="K8" s="242">
        <f t="shared" si="0"/>
        <v>4391</v>
      </c>
      <c r="L8" s="242">
        <f t="shared" si="0"/>
        <v>4294</v>
      </c>
      <c r="M8" s="243">
        <f t="shared" si="0"/>
        <v>4116</v>
      </c>
      <c r="N8" s="244">
        <f t="shared" si="0"/>
        <v>53907</v>
      </c>
    </row>
    <row r="9" spans="1:14" x14ac:dyDescent="0.4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</row>
  </sheetData>
  <mergeCells count="1">
    <mergeCell ref="A1:N1"/>
  </mergeCells>
  <phoneticPr fontId="1"/>
  <pageMargins left="0.7" right="0.7" top="0.75" bottom="0.75" header="0.3" footer="0.3"/>
  <pageSetup paperSize="9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6"/>
  <sheetViews>
    <sheetView view="pageBreakPreview" zoomScale="145" zoomScaleNormal="100" zoomScaleSheetLayoutView="145" workbookViewId="0">
      <selection sqref="A1:XFD1048576"/>
    </sheetView>
  </sheetViews>
  <sheetFormatPr defaultColWidth="9" defaultRowHeight="14.4" x14ac:dyDescent="0.45"/>
  <cols>
    <col min="1" max="1" width="22.69921875" style="177" bestFit="1" customWidth="1"/>
    <col min="2" max="2" width="16.5" style="177" bestFit="1" customWidth="1"/>
    <col min="3" max="3" width="16.8984375" style="177" customWidth="1"/>
    <col min="4" max="4" width="11" style="177" bestFit="1" customWidth="1"/>
    <col min="5" max="16384" width="9" style="177"/>
  </cols>
  <sheetData>
    <row r="1" spans="1:4" ht="18" x14ac:dyDescent="0.45">
      <c r="A1" s="492" t="s">
        <v>340</v>
      </c>
      <c r="B1" s="492"/>
      <c r="C1" s="492"/>
      <c r="D1" s="492"/>
    </row>
    <row r="2" spans="1:4" ht="15" customHeight="1" thickBot="1" x14ac:dyDescent="0.5">
      <c r="A2" s="40"/>
      <c r="B2" s="40"/>
      <c r="C2" s="40"/>
      <c r="D2" s="40"/>
    </row>
    <row r="3" spans="1:4" ht="15" thickBot="1" x14ac:dyDescent="0.5">
      <c r="A3" s="41"/>
      <c r="B3" s="42" t="s">
        <v>275</v>
      </c>
      <c r="C3" s="42" t="s">
        <v>276</v>
      </c>
      <c r="D3" s="43" t="s">
        <v>277</v>
      </c>
    </row>
    <row r="4" spans="1:4" x14ac:dyDescent="0.45">
      <c r="A4" s="44" t="s">
        <v>278</v>
      </c>
      <c r="B4" s="245">
        <v>46</v>
      </c>
      <c r="C4" s="245">
        <v>166</v>
      </c>
      <c r="D4" s="246">
        <v>2400</v>
      </c>
    </row>
    <row r="5" spans="1:4" x14ac:dyDescent="0.45">
      <c r="A5" s="45" t="s">
        <v>279</v>
      </c>
      <c r="B5" s="247">
        <v>3</v>
      </c>
      <c r="C5" s="247">
        <v>4</v>
      </c>
      <c r="D5" s="248">
        <v>187</v>
      </c>
    </row>
    <row r="6" spans="1:4" ht="15" thickBot="1" x14ac:dyDescent="0.5">
      <c r="A6" s="46" t="s">
        <v>280</v>
      </c>
      <c r="B6" s="249">
        <v>1</v>
      </c>
      <c r="C6" s="249">
        <v>2</v>
      </c>
      <c r="D6" s="249">
        <v>20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24469EBE17FE48887FEC7B1850983B" ma:contentTypeVersion="3" ma:contentTypeDescription="新しいドキュメントを作成します。" ma:contentTypeScope="" ma:versionID="3c7bed3696aa2a19e6fd1ddc17505c85">
  <xsd:schema xmlns:xsd="http://www.w3.org/2001/XMLSchema" xmlns:xs="http://www.w3.org/2001/XMLSchema" xmlns:p="http://schemas.microsoft.com/office/2006/metadata/properties" xmlns:ns2="23185ab1-c62b-4281-96f6-26826f324ebc" targetNamespace="http://schemas.microsoft.com/office/2006/metadata/properties" ma:root="true" ma:fieldsID="ddf95cad27346d73d8279990cf88bcec" ns2:_="">
    <xsd:import namespace="23185ab1-c62b-4281-96f6-26826f324eb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85ab1-c62b-4281-96f6-26826f324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615651-92D3-426C-B3CC-4B5656BD853B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23185ab1-c62b-4281-96f6-26826f324ebc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C2FD95F-0F27-4303-BD0C-CAA9F94FCF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18A8FF-80F7-4076-8884-B80AA408F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85ab1-c62b-4281-96f6-26826f32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9</vt:i4>
      </vt:variant>
    </vt:vector>
  </HeadingPairs>
  <TitlesOfParts>
    <vt:vector size="51" baseType="lpstr">
      <vt:lpstr>(p.3)当初予算</vt:lpstr>
      <vt:lpstr>(p.4)建物面積・床面積内訳</vt:lpstr>
      <vt:lpstr>(p.6)閲覧室等の状況 </vt:lpstr>
      <vt:lpstr>(p.7)図書所蔵統計 </vt:lpstr>
      <vt:lpstr>(p.7)図書受入統計 </vt:lpstr>
      <vt:lpstr>(p.7)購入・寄贈の割合 </vt:lpstr>
      <vt:lpstr>(p.7)音響・映像資料所蔵受入統計 </vt:lpstr>
      <vt:lpstr>(p.12)協力貸出(冊数) </vt:lpstr>
      <vt:lpstr>(p.12)貸出セット  </vt:lpstr>
      <vt:lpstr>(p.12)他館からの資料借受（冊数）</vt:lpstr>
      <vt:lpstr>(p.12)シャトル便による搬送（冊数） </vt:lpstr>
      <vt:lpstr>(p.12)他館からのレファレンス（件数）</vt:lpstr>
      <vt:lpstr>(p.12)遠隔地返却</vt:lpstr>
      <vt:lpstr>(p.12)自治体別貸出冊数</vt:lpstr>
      <vt:lpstr>(p.13)対面朗読サービス </vt:lpstr>
      <vt:lpstr>(p.13)身体障がい者向け郵送貸出 </vt:lpstr>
      <vt:lpstr>(p.13)録音図書等の貸出 </vt:lpstr>
      <vt:lpstr>(p.13)NDL視覚障害者等D送信 </vt:lpstr>
      <vt:lpstr>(p.13)障がい者支援室利用者支援パソコンの利用 </vt:lpstr>
      <vt:lpstr>(p.14)こども資料室入室者数 </vt:lpstr>
      <vt:lpstr>(p.14)こども資料室見学・調べ学習などの参加人数 </vt:lpstr>
      <vt:lpstr>(p.15)国際児童文学館　入館者数 </vt:lpstr>
      <vt:lpstr>(p.15)国際児童文学館　書庫出納冊数 </vt:lpstr>
      <vt:lpstr>(p.15)国際児童文学館　Web-OPAC検索回数 </vt:lpstr>
      <vt:lpstr>(p.16)国際児童文学館　受入統計 </vt:lpstr>
      <vt:lpstr>(p.16)国際児童文学館受入点数における購入・寄贈の</vt:lpstr>
      <vt:lpstr>(p.26)見学視察 </vt:lpstr>
      <vt:lpstr>(p.26)地下書庫見学ツアー </vt:lpstr>
      <vt:lpstr>(p.26)開館日数・入館者 </vt:lpstr>
      <vt:lpstr>(p.26)利用者登録</vt:lpstr>
      <vt:lpstr>(p.27)有効登録者の内訳 </vt:lpstr>
      <vt:lpstr>(p.27)個人貸出・書庫出納冊数 </vt:lpstr>
      <vt:lpstr>(p.27)団体貸出  </vt:lpstr>
      <vt:lpstr>(p.27)複写 </vt:lpstr>
      <vt:lpstr>(p.27)政策立案支援サービス</vt:lpstr>
      <vt:lpstr>(p.27)個人レファレンス件数 </vt:lpstr>
      <vt:lpstr>(p.27)予約件数 </vt:lpstr>
      <vt:lpstr>(p.28)ホームページアクセス状況</vt:lpstr>
      <vt:lpstr>(p.28)「利用者のページ」アクセス数 </vt:lpstr>
      <vt:lpstr>(p.28)データベース利用件数 </vt:lpstr>
      <vt:lpstr>(p.28)無線LAN利用 </vt:lpstr>
      <vt:lpstr>(p.28)ホール・会議室の利用</vt:lpstr>
      <vt:lpstr>'(p.13)NDL視覚障害者等D送信 '!Print_Area</vt:lpstr>
      <vt:lpstr>'(p.15)国際児童文学館　入館者数 '!Print_Area</vt:lpstr>
      <vt:lpstr>'(p.16)国際児童文学館　受入統計 '!Print_Area</vt:lpstr>
      <vt:lpstr>'(p.26)見学視察 '!Print_Area</vt:lpstr>
      <vt:lpstr>'(p.26)利用者登録'!Print_Area</vt:lpstr>
      <vt:lpstr>'(p.27)複写 '!Print_Area</vt:lpstr>
      <vt:lpstr>'(p.4)建物面積・床面積内訳'!Print_Area</vt:lpstr>
      <vt:lpstr>'(p.7)図書受入統計 '!Print_Area</vt:lpstr>
      <vt:lpstr>'(p.7)図書所蔵統計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職員端末機30年度3月調達</dc:creator>
  <cp:lastModifiedBy>井口　望絵</cp:lastModifiedBy>
  <cp:lastPrinted>2025-08-19T05:03:49Z</cp:lastPrinted>
  <dcterms:created xsi:type="dcterms:W3CDTF">2019-07-27T02:34:39Z</dcterms:created>
  <dcterms:modified xsi:type="dcterms:W3CDTF">2025-08-19T05:03:51Z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0x010100EC24469EBE17FE48887FEC7B1850983B</vt:lpwstr>
  </property>
</Properties>
</file>