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4\06_HP更新\エクセル版\"/>
    </mc:Choice>
  </mc:AlternateContent>
  <xr:revisionPtr revIDLastSave="0" documentId="13_ncr:1_{11F48407-AA33-44DA-B92A-4FDD4B84E019}" xr6:coauthVersionLast="47" xr6:coauthVersionMax="47" xr10:uidLastSave="{00000000-0000-0000-0000-000000000000}"/>
  <bookViews>
    <workbookView xWindow="-108" yWindow="-108" windowWidth="23256" windowHeight="14160" tabRatio="930" xr2:uid="{00000000-000D-0000-FFFF-FFFF00000000}"/>
  </bookViews>
  <sheets>
    <sheet name="(p.3)当初予算" sheetId="1" r:id="rId1"/>
    <sheet name="(p.4)建物面積・床面積内訳" sheetId="2" r:id="rId2"/>
    <sheet name="(p.6)閲覧室等の状況 " sheetId="3" r:id="rId3"/>
    <sheet name="(p.8)図書所蔵統計 " sheetId="56" r:id="rId4"/>
    <sheet name="(p.8)図書受入統計 " sheetId="57" r:id="rId5"/>
    <sheet name="(p.8)購入・寄贈の割合 " sheetId="58" r:id="rId6"/>
    <sheet name="(p.8)音響・映像資料所蔵受入統計 " sheetId="59" r:id="rId7"/>
    <sheet name="(p.13)協力貸出(冊数) " sheetId="52" r:id="rId8"/>
    <sheet name="(p.13)貸出セット  " sheetId="53" r:id="rId9"/>
    <sheet name="(p.13)他館からの資料借受（冊数）" sheetId="60" r:id="rId10"/>
    <sheet name="(p.13)シャトル便による搬送（冊数） " sheetId="10" r:id="rId11"/>
    <sheet name="(p.13)他館からのレファレンス（件数）" sheetId="61" r:id="rId12"/>
    <sheet name="(p.13)遠隔地返却" sheetId="54" r:id="rId13"/>
    <sheet name="(p.13)自治体別貸出冊数" sheetId="13" r:id="rId14"/>
    <sheet name="(p.14)対面朗読サービス " sheetId="74" r:id="rId15"/>
    <sheet name="(p.14)身体障がい者向け郵送貸出 " sheetId="75" r:id="rId16"/>
    <sheet name="(p.14)録音図書等の貸出 " sheetId="76" r:id="rId17"/>
    <sheet name="(p.14)NDL視覚障害者等D送信 " sheetId="77" r:id="rId18"/>
    <sheet name="(p.14)障がい者支援室利用者支援パソコンの利用 " sheetId="79" r:id="rId19"/>
    <sheet name="(p.15)こども資料室入室者数 " sheetId="78" r:id="rId20"/>
    <sheet name="(p.15)こども資料室見学・調べ学習などの参加人数 " sheetId="20" r:id="rId21"/>
    <sheet name="(p.16)国際児童文学館　入館者数 " sheetId="81" r:id="rId22"/>
    <sheet name="(p.16)国際児童文学館　書庫出納冊数 " sheetId="82" r:id="rId23"/>
    <sheet name="(p.16)国際児童文学館　Web-OPAC検索回数 " sheetId="83" r:id="rId24"/>
    <sheet name="(p.17)国際児童文学館　受入統計 " sheetId="84" r:id="rId25"/>
    <sheet name="(p.17)国際児童文学館受入点数における購入・寄贈の" sheetId="85" r:id="rId26"/>
    <sheet name="(p.26)見学視察 " sheetId="86" r:id="rId27"/>
    <sheet name="(p.27)地下書庫見学ツアー " sheetId="26" r:id="rId28"/>
    <sheet name="(p.27)開館日数・入館者 " sheetId="67" r:id="rId29"/>
    <sheet name="(p.27)利用者登録" sheetId="68" r:id="rId30"/>
    <sheet name="(p.27)有効登録者の内訳 " sheetId="69" r:id="rId31"/>
    <sheet name="(p.27)個人貸出・書庫出納冊数 " sheetId="70" r:id="rId32"/>
    <sheet name="(p.27)団体貸出  " sheetId="42" r:id="rId33"/>
    <sheet name="(p.28)複写 " sheetId="62" r:id="rId34"/>
    <sheet name="(p.28)政策立案支援サービス" sheetId="34" r:id="rId35"/>
    <sheet name="(p.28)個人レファレンス件数 " sheetId="63" r:id="rId36"/>
    <sheet name="(p.28)予約件数 " sheetId="64" r:id="rId37"/>
    <sheet name="(p.28)ホームページアクセス状況" sheetId="71" r:id="rId38"/>
    <sheet name="(p.28)「利用者のページ」アクセス数 " sheetId="72" r:id="rId39"/>
    <sheet name="(p.29)データベース利用件数 " sheetId="65" r:id="rId40"/>
    <sheet name="(p.29)無線LAN利用 " sheetId="66" r:id="rId41"/>
    <sheet name="(p.29)ホール・会議室の利用" sheetId="73" r:id="rId42"/>
  </sheets>
  <definedNames>
    <definedName name="_xlnm.Print_Area" localSheetId="17">'(p.14)NDL視覚障害者等D送信 '!$A$1:$N$7</definedName>
    <definedName name="_xlnm.Print_Area" localSheetId="21">'(p.16)国際児童文学館　入館者数 '!$A$1:$N$6</definedName>
    <definedName name="_xlnm.Print_Area" localSheetId="24">'(p.17)国際児童文学館　受入統計 '!$A$1:$F$17</definedName>
    <definedName name="_xlnm.Print_Area" localSheetId="26">'(p.26)見学視察 '!$A$1:$E$9</definedName>
    <definedName name="_xlnm.Print_Area" localSheetId="38">'(p.28)「利用者のページ」アクセス数 '!$A$1:$O$8</definedName>
    <definedName name="_xlnm.Print_Area" localSheetId="1">'(p.4)建物面積・床面積内訳'!$A$1:$D$11</definedName>
    <definedName name="_xlnm.Print_Area" localSheetId="4">'(p.8)図書受入統計 '!$A$1:$E$7</definedName>
    <definedName name="_xlnm.Print_Area" localSheetId="3">'(p.8)図書所蔵統計 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66" l="1"/>
  <c r="N5" i="66" s="1"/>
  <c r="O5" i="42" l="1"/>
  <c r="N5" i="42"/>
  <c r="C11" i="70"/>
  <c r="N4" i="83"/>
  <c r="B47" i="13"/>
  <c r="D21" i="56" l="1"/>
  <c r="C21" i="56"/>
  <c r="E19" i="56"/>
  <c r="E18" i="56"/>
  <c r="F18" i="56" s="1"/>
  <c r="C17" i="56"/>
  <c r="E17" i="56" s="1"/>
  <c r="F17" i="56" s="1"/>
  <c r="D14" i="56"/>
  <c r="D15" i="56" s="1"/>
  <c r="C14" i="56"/>
  <c r="C15" i="56" s="1"/>
  <c r="E13" i="56"/>
  <c r="E12" i="56"/>
  <c r="E11" i="56"/>
  <c r="E10" i="56"/>
  <c r="E9" i="56"/>
  <c r="E8" i="56"/>
  <c r="E7" i="56"/>
  <c r="E6" i="56"/>
  <c r="E5" i="56"/>
  <c r="E4" i="56"/>
  <c r="O10" i="70"/>
  <c r="C7" i="20"/>
  <c r="B7" i="20"/>
  <c r="N5" i="78"/>
  <c r="M6" i="79"/>
  <c r="L6" i="79"/>
  <c r="K6" i="79"/>
  <c r="J6" i="79"/>
  <c r="I6" i="79"/>
  <c r="H6" i="79"/>
  <c r="G6" i="79"/>
  <c r="F6" i="79"/>
  <c r="E6" i="79"/>
  <c r="D6" i="79"/>
  <c r="C6" i="79"/>
  <c r="B6" i="79"/>
  <c r="F19" i="56" l="1"/>
  <c r="E15" i="56"/>
  <c r="E14" i="56"/>
  <c r="F7" i="56" s="1"/>
  <c r="N5" i="65"/>
  <c r="N4" i="65"/>
  <c r="O4" i="65" s="1"/>
  <c r="N9" i="64"/>
  <c r="M9" i="64"/>
  <c r="L9" i="64"/>
  <c r="K9" i="64"/>
  <c r="J9" i="64"/>
  <c r="I9" i="64"/>
  <c r="H9" i="64"/>
  <c r="G9" i="64"/>
  <c r="F9" i="64"/>
  <c r="E9" i="64"/>
  <c r="D9" i="64"/>
  <c r="C9" i="64"/>
  <c r="O9" i="64" s="1"/>
  <c r="O8" i="64"/>
  <c r="P8" i="64" s="1"/>
  <c r="O7" i="64"/>
  <c r="P7" i="64" s="1"/>
  <c r="O6" i="64"/>
  <c r="P6" i="64" s="1"/>
  <c r="O5" i="64"/>
  <c r="P5" i="64" s="1"/>
  <c r="M9" i="63"/>
  <c r="L9" i="63"/>
  <c r="K9" i="63"/>
  <c r="J9" i="63"/>
  <c r="I9" i="63"/>
  <c r="H9" i="63"/>
  <c r="G9" i="63"/>
  <c r="F9" i="63"/>
  <c r="E9" i="63"/>
  <c r="D9" i="63"/>
  <c r="C9" i="63"/>
  <c r="B9" i="63"/>
  <c r="N8" i="63"/>
  <c r="O8" i="63" s="1"/>
  <c r="N7" i="63"/>
  <c r="O7" i="63" s="1"/>
  <c r="N6" i="63"/>
  <c r="O6" i="63" s="1"/>
  <c r="N5" i="63"/>
  <c r="N8" i="62"/>
  <c r="N7" i="62"/>
  <c r="N6" i="62"/>
  <c r="O6" i="62" s="1"/>
  <c r="N5" i="62"/>
  <c r="O5" i="62" s="1"/>
  <c r="N9" i="63" l="1"/>
  <c r="F11" i="56"/>
  <c r="F9" i="56"/>
  <c r="F6" i="56"/>
  <c r="F10" i="56"/>
  <c r="F12" i="56"/>
  <c r="F8" i="56"/>
  <c r="F5" i="56"/>
  <c r="F13" i="56"/>
  <c r="F4" i="56"/>
  <c r="O5" i="63"/>
  <c r="D13" i="59" l="1"/>
  <c r="C13" i="59"/>
  <c r="B7" i="58"/>
  <c r="C7" i="58" s="1"/>
  <c r="C6" i="58"/>
  <c r="C5" i="58"/>
  <c r="C4" i="58"/>
  <c r="C7" i="57"/>
  <c r="B7" i="57"/>
  <c r="D6" i="57"/>
  <c r="D5" i="57"/>
  <c r="D7" i="57" s="1"/>
  <c r="N11" i="70" l="1"/>
  <c r="M11" i="70"/>
  <c r="L11" i="70"/>
  <c r="K11" i="70"/>
  <c r="J11" i="70"/>
  <c r="I11" i="70"/>
  <c r="H11" i="70"/>
  <c r="G11" i="70"/>
  <c r="F11" i="70"/>
  <c r="E11" i="70"/>
  <c r="D11" i="70"/>
  <c r="O9" i="70"/>
  <c r="O11" i="70" s="1"/>
  <c r="P11" i="70" s="1"/>
  <c r="N8" i="70"/>
  <c r="M8" i="70"/>
  <c r="L8" i="70"/>
  <c r="K8" i="70"/>
  <c r="J8" i="70"/>
  <c r="I8" i="70"/>
  <c r="H8" i="70"/>
  <c r="G8" i="70"/>
  <c r="F8" i="70"/>
  <c r="E8" i="70"/>
  <c r="D8" i="70"/>
  <c r="C8" i="70"/>
  <c r="O7" i="70"/>
  <c r="P7" i="70" s="1"/>
  <c r="O6" i="70"/>
  <c r="P6" i="70" s="1"/>
  <c r="O5" i="70"/>
  <c r="P5" i="70" s="1"/>
  <c r="B19" i="69"/>
  <c r="P8" i="68"/>
  <c r="O8" i="68"/>
  <c r="N7" i="68"/>
  <c r="M7" i="68"/>
  <c r="L7" i="68"/>
  <c r="K7" i="68"/>
  <c r="J7" i="68"/>
  <c r="I7" i="68"/>
  <c r="H7" i="68"/>
  <c r="G7" i="68"/>
  <c r="F7" i="68"/>
  <c r="E7" i="68"/>
  <c r="D7" i="68"/>
  <c r="C7" i="68"/>
  <c r="P6" i="68"/>
  <c r="O6" i="68"/>
  <c r="O5" i="68"/>
  <c r="P5" i="68" s="1"/>
  <c r="J8" i="67"/>
  <c r="I8" i="67"/>
  <c r="H8" i="67"/>
  <c r="G8" i="67"/>
  <c r="B8" i="67"/>
  <c r="N7" i="67"/>
  <c r="N8" i="67" s="1"/>
  <c r="M7" i="67"/>
  <c r="M8" i="67" s="1"/>
  <c r="L7" i="67"/>
  <c r="L8" i="67" s="1"/>
  <c r="K7" i="67"/>
  <c r="K8" i="67" s="1"/>
  <c r="J7" i="67"/>
  <c r="I7" i="67"/>
  <c r="H7" i="67"/>
  <c r="G7" i="67"/>
  <c r="F7" i="67"/>
  <c r="F8" i="67" s="1"/>
  <c r="E7" i="67"/>
  <c r="E8" i="67" s="1"/>
  <c r="D7" i="67"/>
  <c r="D8" i="67" s="1"/>
  <c r="C7" i="67"/>
  <c r="C8" i="67" s="1"/>
  <c r="B7" i="67"/>
  <c r="N6" i="67"/>
  <c r="N5" i="67"/>
  <c r="N4" i="67"/>
  <c r="P9" i="70" l="1"/>
  <c r="O8" i="70"/>
  <c r="P8" i="70" s="1"/>
  <c r="O7" i="68"/>
  <c r="P7" i="68" s="1"/>
  <c r="B14" i="1" l="1"/>
  <c r="B7" i="34" l="1"/>
  <c r="C28" i="3" l="1"/>
  <c r="B28" i="3"/>
  <c r="D16" i="3"/>
  <c r="C16" i="3"/>
</calcChain>
</file>

<file path=xl/sharedStrings.xml><?xml version="1.0" encoding="utf-8"?>
<sst xmlns="http://schemas.openxmlformats.org/spreadsheetml/2006/main" count="827" uniqueCount="390">
  <si>
    <t>項目</t>
  </si>
  <si>
    <t>金額</t>
  </si>
  <si>
    <t>図書館運営費</t>
  </si>
  <si>
    <t>身体障がい者奉仕活動費</t>
  </si>
  <si>
    <t>電子目録データ(マーク)作成事業費</t>
  </si>
  <si>
    <t>図書館情報システム運営費</t>
  </si>
  <si>
    <t>指定管理者委託料</t>
    <phoneticPr fontId="1"/>
  </si>
  <si>
    <t>中央図書館施設整備改修事業費</t>
  </si>
  <si>
    <t>合計</t>
    <phoneticPr fontId="1"/>
  </si>
  <si>
    <t xml:space="preserve">                                                 </t>
  </si>
  <si>
    <t>計</t>
    <phoneticPr fontId="1"/>
  </si>
  <si>
    <t>事務室等</t>
    <phoneticPr fontId="1"/>
  </si>
  <si>
    <t>駐車場　　　　</t>
    <phoneticPr fontId="1"/>
  </si>
  <si>
    <t>カフェ</t>
    <phoneticPr fontId="1"/>
  </si>
  <si>
    <t>ホール・会議室</t>
    <phoneticPr fontId="1"/>
  </si>
  <si>
    <t>書庫　　</t>
    <phoneticPr fontId="1"/>
  </si>
  <si>
    <t>閲覧室等　　</t>
    <phoneticPr fontId="1"/>
  </si>
  <si>
    <t>床面積　　　　</t>
    <phoneticPr fontId="1"/>
  </si>
  <si>
    <t>建築面積　</t>
    <phoneticPr fontId="1"/>
  </si>
  <si>
    <t>敷地面積　　　　</t>
    <phoneticPr fontId="1"/>
  </si>
  <si>
    <t>(p.4)建物面積・床面積内訳</t>
    <phoneticPr fontId="1"/>
  </si>
  <si>
    <t>計</t>
  </si>
  <si>
    <t>食堂</t>
    <rPh sb="0" eb="2">
      <t>ショクドウ</t>
    </rPh>
    <phoneticPr fontId="1"/>
  </si>
  <si>
    <t>多目的室</t>
    <rPh sb="0" eb="3">
      <t>タモクテキ</t>
    </rPh>
    <rPh sb="3" eb="4">
      <t>シツ</t>
    </rPh>
    <phoneticPr fontId="1"/>
  </si>
  <si>
    <t>中会議室</t>
  </si>
  <si>
    <t>小会議室</t>
  </si>
  <si>
    <t>大会議室</t>
  </si>
  <si>
    <t>ホール</t>
  </si>
  <si>
    <t>閲覧室以外</t>
    <rPh sb="0" eb="3">
      <t>エツランシツ</t>
    </rPh>
    <rPh sb="3" eb="5">
      <t>イガイ</t>
    </rPh>
    <phoneticPr fontId="1"/>
  </si>
  <si>
    <t xml:space="preserve">                          </t>
  </si>
  <si>
    <t>-</t>
  </si>
  <si>
    <t>その他</t>
  </si>
  <si>
    <t>展示コーナー</t>
    <rPh sb="0" eb="2">
      <t>テンジ</t>
    </rPh>
    <phoneticPr fontId="1"/>
  </si>
  <si>
    <t>-</t>
    <phoneticPr fontId="1"/>
  </si>
  <si>
    <t>YA展示コーナー</t>
    <rPh sb="2" eb="4">
      <t>テンジ</t>
    </rPh>
    <phoneticPr fontId="1"/>
  </si>
  <si>
    <t>国際児童文学館</t>
  </si>
  <si>
    <t>7(室)</t>
    <phoneticPr fontId="1"/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</si>
  <si>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1"/>
  </si>
  <si>
    <t>こども資料室</t>
  </si>
  <si>
    <t>小説読物室</t>
  </si>
  <si>
    <t>10(室)</t>
    <phoneticPr fontId="1"/>
  </si>
  <si>
    <t>研究室</t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</si>
  <si>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1"/>
  </si>
  <si>
    <t>社会・自然系資料室</t>
  </si>
  <si>
    <t>人文系資料室</t>
  </si>
  <si>
    <t>開架冊数</t>
  </si>
  <si>
    <t>面積(㎡)</t>
  </si>
  <si>
    <t>座席数</t>
  </si>
  <si>
    <t>室名</t>
    <phoneticPr fontId="1"/>
  </si>
  <si>
    <t>閲覧室</t>
    <rPh sb="0" eb="3">
      <t>エツランシツ</t>
    </rPh>
    <phoneticPr fontId="1"/>
  </si>
  <si>
    <t>(p.6)閲覧室等の状況</t>
    <phoneticPr fontId="1"/>
  </si>
  <si>
    <t>合計</t>
  </si>
  <si>
    <t>約700</t>
  </si>
  <si>
    <t>一般書・児童書計</t>
  </si>
  <si>
    <t>児童書小計</t>
  </si>
  <si>
    <t>紙芝居</t>
  </si>
  <si>
    <t>絵本</t>
  </si>
  <si>
    <t>よみもの</t>
  </si>
  <si>
    <t>一般書小計</t>
  </si>
  <si>
    <t>旧分類の雑誌</t>
  </si>
  <si>
    <t>分類小計</t>
  </si>
  <si>
    <t>9　文学</t>
  </si>
  <si>
    <t>8　語学</t>
  </si>
  <si>
    <t>7　芸術</t>
  </si>
  <si>
    <t>6　産業</t>
  </si>
  <si>
    <t>5　工学</t>
  </si>
  <si>
    <t>4　自然科学</t>
  </si>
  <si>
    <t>2　歴史</t>
  </si>
  <si>
    <t>1　哲学</t>
  </si>
  <si>
    <t>0　総記</t>
  </si>
  <si>
    <t>(p.8)図書所蔵統計</t>
    <rPh sb="7" eb="9">
      <t>ショゾウ</t>
    </rPh>
    <rPh sb="9" eb="11">
      <t>トウケイ</t>
    </rPh>
    <phoneticPr fontId="1"/>
  </si>
  <si>
    <t>児童書</t>
  </si>
  <si>
    <t>一般書</t>
  </si>
  <si>
    <t>※その他：登録換、分類換、合本雑誌等</t>
    <rPh sb="3" eb="4">
      <t>タ</t>
    </rPh>
    <rPh sb="5" eb="8">
      <t>トウロクガエ</t>
    </rPh>
    <rPh sb="9" eb="12">
      <t>ブンルイガエ</t>
    </rPh>
    <rPh sb="13" eb="15">
      <t>ガッポン</t>
    </rPh>
    <rPh sb="15" eb="17">
      <t>ザッシ</t>
    </rPh>
    <rPh sb="17" eb="18">
      <t>ナド</t>
    </rPh>
    <phoneticPr fontId="1"/>
  </si>
  <si>
    <t>※その他</t>
    <rPh sb="3" eb="4">
      <t>タ</t>
    </rPh>
    <phoneticPr fontId="1"/>
  </si>
  <si>
    <t>寄贈</t>
    <rPh sb="0" eb="2">
      <t>キソウ</t>
    </rPh>
    <phoneticPr fontId="1"/>
  </si>
  <si>
    <t>購入</t>
    <rPh sb="0" eb="2">
      <t>コウニュウ</t>
    </rPh>
    <phoneticPr fontId="1"/>
  </si>
  <si>
    <t>マイクロフィッシュ</t>
    <phoneticPr fontId="1"/>
  </si>
  <si>
    <t>マイクロ資料</t>
    <phoneticPr fontId="1"/>
  </si>
  <si>
    <t>DVD-ROM</t>
  </si>
  <si>
    <t>CD-ROM</t>
  </si>
  <si>
    <t>CD</t>
  </si>
  <si>
    <t>音響</t>
  </si>
  <si>
    <t>DVD</t>
  </si>
  <si>
    <t>映像</t>
  </si>
  <si>
    <t>所蔵点数</t>
  </si>
  <si>
    <t>府域公共図書館以外</t>
  </si>
  <si>
    <t>高等学校図書館</t>
  </si>
  <si>
    <t>市町村読書会</t>
  </si>
  <si>
    <t>協力貸出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</si>
  <si>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</si>
  <si>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</si>
  <si>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</si>
  <si>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</si>
  <si>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</si>
  <si>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</si>
  <si>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</si>
  <si>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</si>
  <si>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</si>
  <si>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</si>
  <si>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</si>
  <si>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</si>
  <si>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冊数</t>
  </si>
  <si>
    <t>合 計</t>
  </si>
  <si>
    <t>(p.13)他館からの資料借受（冊数）</t>
    <phoneticPr fontId="1"/>
  </si>
  <si>
    <t>中之島→中央</t>
  </si>
  <si>
    <t>中央→中之島</t>
  </si>
  <si>
    <t>(p.13)シャトル便による搬送（冊数）</t>
    <phoneticPr fontId="1"/>
  </si>
  <si>
    <t>WEB</t>
  </si>
  <si>
    <t>(p.13)他館からのレファレンス（件数）</t>
    <rPh sb="6" eb="8">
      <t>タカン</t>
    </rPh>
    <phoneticPr fontId="1"/>
  </si>
  <si>
    <t>(p.13)貸出セット</t>
    <rPh sb="6" eb="8">
      <t>カシダシ</t>
    </rPh>
    <phoneticPr fontId="1"/>
  </si>
  <si>
    <t>＊ 人口比とは、人口千人当たりの貸出冊数</t>
  </si>
  <si>
    <t>計</t>
    <rPh sb="0" eb="1">
      <t>ケイ</t>
    </rPh>
    <phoneticPr fontId="1"/>
  </si>
  <si>
    <t>岬町</t>
  </si>
  <si>
    <t>阪南市</t>
  </si>
  <si>
    <t>泉南市</t>
  </si>
  <si>
    <t>田尻町</t>
  </si>
  <si>
    <t>泉佐野市</t>
  </si>
  <si>
    <t>熊取町</t>
  </si>
  <si>
    <t>貝塚市</t>
  </si>
  <si>
    <t>岸和田市</t>
  </si>
  <si>
    <t>和泉市</t>
  </si>
  <si>
    <t>忠岡町</t>
  </si>
  <si>
    <t>泉大津市</t>
  </si>
  <si>
    <t>高石市</t>
  </si>
  <si>
    <t>堺市</t>
  </si>
  <si>
    <t>千早赤阪村</t>
  </si>
  <si>
    <t>河南町</t>
  </si>
  <si>
    <t>太子町</t>
  </si>
  <si>
    <t>河内長野市</t>
  </si>
  <si>
    <t>富田林市</t>
  </si>
  <si>
    <t>大阪狭山市</t>
  </si>
  <si>
    <t>羽曳野市</t>
  </si>
  <si>
    <t>松原市</t>
  </si>
  <si>
    <t>藤井寺市</t>
  </si>
  <si>
    <t>大阪市</t>
  </si>
  <si>
    <t>柏原市</t>
  </si>
  <si>
    <t>八尾市</t>
  </si>
  <si>
    <t>東大阪市</t>
  </si>
  <si>
    <t>大東市</t>
  </si>
  <si>
    <t>四條畷市</t>
  </si>
  <si>
    <t>門真市</t>
  </si>
  <si>
    <t>寝屋川市</t>
  </si>
  <si>
    <t>交野市</t>
  </si>
  <si>
    <t>枚方市</t>
  </si>
  <si>
    <t>吹田市</t>
  </si>
  <si>
    <t>摂津市</t>
  </si>
  <si>
    <t>茨木市</t>
  </si>
  <si>
    <t>高槻市</t>
  </si>
  <si>
    <t>島本町</t>
  </si>
  <si>
    <t>豊中市</t>
  </si>
  <si>
    <t>池田市</t>
  </si>
  <si>
    <t>箕面市</t>
  </si>
  <si>
    <t>豊能町</t>
  </si>
  <si>
    <t>能勢町</t>
  </si>
  <si>
    <t>人口比</t>
  </si>
  <si>
    <t>貸出冊数</t>
  </si>
  <si>
    <t>自治体名</t>
  </si>
  <si>
    <t>(p.13)自治体別貸出冊数</t>
    <phoneticPr fontId="1"/>
  </si>
  <si>
    <t>朗読実施時間数</t>
  </si>
  <si>
    <t>延べ利用者数</t>
  </si>
  <si>
    <t>郵送貸出冊数</t>
  </si>
  <si>
    <t>郵送貸出件数</t>
    <phoneticPr fontId="1"/>
  </si>
  <si>
    <t>(p.14)身体障がい者向け郵送貸出</t>
    <phoneticPr fontId="1"/>
  </si>
  <si>
    <t>巻数</t>
  </si>
  <si>
    <t>タイトル数</t>
  </si>
  <si>
    <t>借受貸出</t>
  </si>
  <si>
    <t>個人貸出</t>
  </si>
  <si>
    <t>※ 協力貸出とは機関・団体等への貸出</t>
    <phoneticPr fontId="1"/>
  </si>
  <si>
    <t>(p.14)録音図書等の貸出</t>
    <phoneticPr fontId="1"/>
  </si>
  <si>
    <t>(p.14)国立国会図書館視覚障害者等用データ送信サービスへのデータ提供及び利用状況</t>
    <phoneticPr fontId="1"/>
  </si>
  <si>
    <t>合計時間数</t>
  </si>
  <si>
    <t>利用時間数</t>
  </si>
  <si>
    <t>指導時間数</t>
  </si>
  <si>
    <t>(p.14)利用者支援パソコンの利用</t>
    <phoneticPr fontId="1"/>
  </si>
  <si>
    <t>一日平均</t>
  </si>
  <si>
    <t>入室者数</t>
  </si>
  <si>
    <t>(p.15)こども資料室入室者数</t>
    <phoneticPr fontId="1"/>
  </si>
  <si>
    <t>小学校</t>
  </si>
  <si>
    <t>幼稚園</t>
  </si>
  <si>
    <t>保育所</t>
  </si>
  <si>
    <t>人数</t>
  </si>
  <si>
    <t>件数</t>
  </si>
  <si>
    <t>(p.15)こども資料室見学・調べ学習などの参加人数</t>
    <phoneticPr fontId="1"/>
  </si>
  <si>
    <t>入館者数</t>
  </si>
  <si>
    <t>(p.16)国際児童文学館入館者数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1"/>
  </si>
  <si>
    <t>一日平均</t>
    <phoneticPr fontId="1"/>
  </si>
  <si>
    <t>(p.16)国際児童文学館資料書庫出納冊数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1"/>
  </si>
  <si>
    <t>携帯</t>
  </si>
  <si>
    <t>(p.16)国際児童文学館　Web-OPAC検索回数</t>
    <phoneticPr fontId="1"/>
  </si>
  <si>
    <t xml:space="preserve">その他ポスター・チラシ等（登録外）     </t>
  </si>
  <si>
    <t>総計</t>
  </si>
  <si>
    <t>ＡＶ資料</t>
  </si>
  <si>
    <t>外国語</t>
  </si>
  <si>
    <t>一般</t>
  </si>
  <si>
    <t>マンガ</t>
  </si>
  <si>
    <t>児童</t>
  </si>
  <si>
    <t>日本語</t>
  </si>
  <si>
    <t>定期刊行物</t>
    <rPh sb="0" eb="2">
      <t>テイキ</t>
    </rPh>
    <rPh sb="2" eb="5">
      <t>カンコウブツ</t>
    </rPh>
    <phoneticPr fontId="1"/>
  </si>
  <si>
    <t>図書</t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</si>
  <si>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1"/>
  </si>
  <si>
    <t>寄贈</t>
  </si>
  <si>
    <t>購入</t>
  </si>
  <si>
    <t>点数</t>
    <rPh sb="0" eb="2">
      <t>テンスウ</t>
    </rPh>
    <phoneticPr fontId="1"/>
  </si>
  <si>
    <t>参加
人数</t>
    <rPh sb="0" eb="2">
      <t>サンカ</t>
    </rPh>
    <rPh sb="3" eb="5">
      <t>ニンズウ</t>
    </rPh>
    <phoneticPr fontId="1"/>
  </si>
  <si>
    <t>イベント名</t>
    <rPh sb="4" eb="5">
      <t>メイ</t>
    </rPh>
    <phoneticPr fontId="1"/>
  </si>
  <si>
    <t>開催日</t>
    <rPh sb="0" eb="3">
      <t>カイサイビ</t>
    </rPh>
    <phoneticPr fontId="1"/>
  </si>
  <si>
    <t>参加人数</t>
  </si>
  <si>
    <t xml:space="preserve"> </t>
  </si>
  <si>
    <t>件数</t>
    <rPh sb="0" eb="2">
      <t>ケンスウ</t>
    </rPh>
    <phoneticPr fontId="1"/>
  </si>
  <si>
    <t>一日平均</t>
    <rPh sb="0" eb="2">
      <t>イチニチ</t>
    </rPh>
    <rPh sb="2" eb="4">
      <t>ヘイキン</t>
    </rPh>
    <phoneticPr fontId="1"/>
  </si>
  <si>
    <t>入館者数
(両館合計)</t>
    <rPh sb="6" eb="8">
      <t>リョウカン</t>
    </rPh>
    <rPh sb="8" eb="10">
      <t>ゴウケイ</t>
    </rPh>
    <phoneticPr fontId="1"/>
  </si>
  <si>
    <t>入館者数
(児童文学館)</t>
    <rPh sb="6" eb="8">
      <t>ジドウ</t>
    </rPh>
    <rPh sb="8" eb="10">
      <t>ブンガク</t>
    </rPh>
    <rPh sb="10" eb="11">
      <t>カン</t>
    </rPh>
    <phoneticPr fontId="1"/>
  </si>
  <si>
    <t>入館者数
(中央図書館)</t>
    <rPh sb="6" eb="8">
      <t>チュウオウ</t>
    </rPh>
    <rPh sb="8" eb="11">
      <t>トショカン</t>
    </rPh>
    <phoneticPr fontId="1"/>
  </si>
  <si>
    <t>開館日数</t>
  </si>
  <si>
    <t>更新</t>
  </si>
  <si>
    <t>新規</t>
  </si>
  <si>
    <t>※ 児童は小学生以下</t>
    <phoneticPr fontId="1"/>
  </si>
  <si>
    <t>滋賀県</t>
  </si>
  <si>
    <t>和歌山県</t>
  </si>
  <si>
    <t>奈良県</t>
  </si>
  <si>
    <t>兵庫県</t>
  </si>
  <si>
    <t>京都府</t>
  </si>
  <si>
    <t>泉南</t>
  </si>
  <si>
    <t>泉北</t>
  </si>
  <si>
    <t>南河内</t>
  </si>
  <si>
    <t>東大阪</t>
  </si>
  <si>
    <t>中河内</t>
  </si>
  <si>
    <t>北河内</t>
  </si>
  <si>
    <t>三島</t>
  </si>
  <si>
    <t>豊能</t>
  </si>
  <si>
    <t>％</t>
    <phoneticPr fontId="1"/>
  </si>
  <si>
    <t>登録者数</t>
  </si>
  <si>
    <t>地域</t>
  </si>
  <si>
    <t>（地域別）</t>
  </si>
  <si>
    <t>70歳以上</t>
    <phoneticPr fontId="1"/>
  </si>
  <si>
    <t>60～69歳</t>
    <phoneticPr fontId="1"/>
  </si>
  <si>
    <t>50～59歳</t>
    <phoneticPr fontId="1"/>
  </si>
  <si>
    <t>40～49歳</t>
    <phoneticPr fontId="1"/>
  </si>
  <si>
    <t>30～39歳</t>
    <phoneticPr fontId="1"/>
  </si>
  <si>
    <t>23～29歳</t>
    <phoneticPr fontId="1"/>
  </si>
  <si>
    <t>19～22歳</t>
    <phoneticPr fontId="1"/>
  </si>
  <si>
    <t>16～18歳</t>
    <phoneticPr fontId="1"/>
  </si>
  <si>
    <t>13～15歳</t>
    <phoneticPr fontId="1"/>
  </si>
  <si>
    <t>10～12歳</t>
    <phoneticPr fontId="1"/>
  </si>
  <si>
    <t>7～9歳</t>
    <phoneticPr fontId="1"/>
  </si>
  <si>
    <t>6歳以下</t>
    <rPh sb="1" eb="2">
      <t>サイ</t>
    </rPh>
    <phoneticPr fontId="1"/>
  </si>
  <si>
    <t>（年齢別）</t>
  </si>
  <si>
    <t>書庫出納
（両館合計）</t>
    <rPh sb="6" eb="8">
      <t>リョウカン</t>
    </rPh>
    <rPh sb="8" eb="10">
      <t>ゴウケイ</t>
    </rPh>
    <phoneticPr fontId="1"/>
  </si>
  <si>
    <t>書庫出納
(児童文学館)</t>
    <rPh sb="6" eb="8">
      <t>ジドウ</t>
    </rPh>
    <rPh sb="8" eb="10">
      <t>ブンガク</t>
    </rPh>
    <rPh sb="10" eb="11">
      <t>カン</t>
    </rPh>
    <phoneticPr fontId="1"/>
  </si>
  <si>
    <t>書庫出納
(中央図書館)</t>
    <rPh sb="6" eb="8">
      <t>チュウオウ</t>
    </rPh>
    <rPh sb="8" eb="11">
      <t>トショカン</t>
    </rPh>
    <phoneticPr fontId="1"/>
  </si>
  <si>
    <t>内児文館枚数</t>
  </si>
  <si>
    <t>総枚数</t>
  </si>
  <si>
    <t>WEB申込件数</t>
    <phoneticPr fontId="1"/>
  </si>
  <si>
    <t>郵送申込件数</t>
  </si>
  <si>
    <t>新規貸出登録グループ数</t>
    <phoneticPr fontId="1"/>
  </si>
  <si>
    <t>全申込件数</t>
  </si>
  <si>
    <t>複写</t>
  </si>
  <si>
    <t>貸出</t>
  </si>
  <si>
    <t>レファレンス</t>
  </si>
  <si>
    <t>サービス種別</t>
    <rPh sb="4" eb="6">
      <t>シュベツ</t>
    </rPh>
    <phoneticPr fontId="1"/>
  </si>
  <si>
    <t>文書</t>
  </si>
  <si>
    <t>電話</t>
  </si>
  <si>
    <t>口頭</t>
  </si>
  <si>
    <t>館内</t>
  </si>
  <si>
    <t>窓口</t>
  </si>
  <si>
    <t>横断</t>
    <phoneticPr fontId="1"/>
  </si>
  <si>
    <t>WEB（児童文学館）</t>
    <rPh sb="4" eb="6">
      <t>ジドウ</t>
    </rPh>
    <rPh sb="6" eb="8">
      <t>ブンガク</t>
    </rPh>
    <rPh sb="8" eb="9">
      <t>カン</t>
    </rPh>
    <phoneticPr fontId="1"/>
  </si>
  <si>
    <t>総利用人数</t>
  </si>
  <si>
    <t>合計（人数）</t>
  </si>
  <si>
    <t>合計（回数）</t>
  </si>
  <si>
    <t>生涯学習等</t>
    <rPh sb="0" eb="2">
      <t>ショウガイ</t>
    </rPh>
    <rPh sb="2" eb="4">
      <t>ガクシュウ</t>
    </rPh>
    <phoneticPr fontId="1"/>
  </si>
  <si>
    <t>講座・研修等</t>
  </si>
  <si>
    <t>会議室</t>
    <phoneticPr fontId="1"/>
  </si>
  <si>
    <t>音楽会・演劇等</t>
  </si>
  <si>
    <t>講演等</t>
  </si>
  <si>
    <t>検索</t>
    <rPh sb="0" eb="2">
      <t>ケンサク</t>
    </rPh>
    <phoneticPr fontId="1"/>
  </si>
  <si>
    <t>※ 協力貸出、高等学校図書館、府域市町村読書会への貸出、府外図書館等への貸出の合計</t>
    <phoneticPr fontId="1"/>
  </si>
  <si>
    <t>WEB</t>
    <phoneticPr fontId="1"/>
  </si>
  <si>
    <t>ＯＰＡＣ</t>
    <phoneticPr fontId="1"/>
  </si>
  <si>
    <t>合計</t>
    <rPh sb="0" eb="2">
      <t>ゴウケイ</t>
    </rPh>
    <phoneticPr fontId="1"/>
  </si>
  <si>
    <t>　　　　　　　　　　　　区分
分類(NDC）</t>
    <phoneticPr fontId="1"/>
  </si>
  <si>
    <t>和書(冊)</t>
    <phoneticPr fontId="1"/>
  </si>
  <si>
    <t>洋書(冊)</t>
    <phoneticPr fontId="1"/>
  </si>
  <si>
    <t>計(冊)</t>
    <phoneticPr fontId="1"/>
  </si>
  <si>
    <t>構成比(％)</t>
    <phoneticPr fontId="1"/>
  </si>
  <si>
    <t>一般書</t>
    <phoneticPr fontId="1"/>
  </si>
  <si>
    <t>3　社会科学</t>
    <phoneticPr fontId="1"/>
  </si>
  <si>
    <t>児童書</t>
    <phoneticPr fontId="1"/>
  </si>
  <si>
    <t>(p.8)音響・映像資料等</t>
    <phoneticPr fontId="1"/>
  </si>
  <si>
    <t>ビデオテープ</t>
    <phoneticPr fontId="1"/>
  </si>
  <si>
    <t>カセットテープ</t>
    <phoneticPr fontId="1"/>
  </si>
  <si>
    <t>電子媒体</t>
    <phoneticPr fontId="1"/>
  </si>
  <si>
    <t>フロッピーディスク</t>
    <phoneticPr fontId="1"/>
  </si>
  <si>
    <t>マイクロフィルム</t>
    <phoneticPr fontId="1"/>
  </si>
  <si>
    <t>(p.13)協力貸出（冊数）</t>
    <phoneticPr fontId="1"/>
  </si>
  <si>
    <t>貸出団体数(延べ)</t>
    <phoneticPr fontId="1"/>
  </si>
  <si>
    <t>貸出セット数計</t>
    <phoneticPr fontId="1"/>
  </si>
  <si>
    <r>
      <t>貸出冊数計</t>
    </r>
    <r>
      <rPr>
        <sz val="10.5"/>
        <color rgb="FF000000"/>
        <rFont val="Century"/>
        <family val="1"/>
      </rPr>
      <t/>
    </r>
    <phoneticPr fontId="1"/>
  </si>
  <si>
    <t>特別貸出用図書セット　　</t>
    <phoneticPr fontId="1"/>
  </si>
  <si>
    <t>アジア絵本貸出セット　　</t>
    <phoneticPr fontId="1"/>
  </si>
  <si>
    <t>展示用セット　　　　　　</t>
    <phoneticPr fontId="1"/>
  </si>
  <si>
    <t>※ 中之島図書館と共通データ</t>
  </si>
  <si>
    <t>オンライン</t>
    <phoneticPr fontId="1"/>
  </si>
  <si>
    <t>和書(冊)</t>
  </si>
  <si>
    <t>洋書(冊)</t>
  </si>
  <si>
    <t>計(冊)</t>
  </si>
  <si>
    <t>　内オンライン</t>
    <rPh sb="1" eb="2">
      <t>ウチ</t>
    </rPh>
    <phoneticPr fontId="1"/>
  </si>
  <si>
    <t>　内オンライン</t>
    <phoneticPr fontId="1"/>
  </si>
  <si>
    <t>朗読実施回数</t>
    <phoneticPr fontId="1"/>
  </si>
  <si>
    <t>音声デイジー提供数</t>
    <rPh sb="0" eb="2">
      <t>オンセイ</t>
    </rPh>
    <phoneticPr fontId="1"/>
  </si>
  <si>
    <t>当館提供コンテンツの利用状況（音声デイジー）</t>
    <rPh sb="2" eb="4">
      <t>テイキョウ</t>
    </rPh>
    <rPh sb="15" eb="17">
      <t>オンセイ</t>
    </rPh>
    <phoneticPr fontId="1"/>
  </si>
  <si>
    <t>当館提供コンテンツの利用状況（テキストデータ）</t>
    <rPh sb="2" eb="4">
      <t>テイキョウ</t>
    </rPh>
    <phoneticPr fontId="1"/>
  </si>
  <si>
    <t>(p.13)遠隔地返却</t>
    <rPh sb="6" eb="9">
      <t>エンカクチ</t>
    </rPh>
    <rPh sb="9" eb="11">
      <t>ヘンキャク</t>
    </rPh>
    <phoneticPr fontId="1"/>
  </si>
  <si>
    <t>※</t>
  </si>
  <si>
    <t>地下書庫探検ツアー</t>
    <phoneticPr fontId="1"/>
  </si>
  <si>
    <t>※総枚数は，館内複写の枚数と郵送・WEB申込枚数の総計　</t>
    <phoneticPr fontId="1"/>
  </si>
  <si>
    <t>府域公共図書館</t>
    <phoneticPr fontId="1"/>
  </si>
  <si>
    <t>(単位：千円)</t>
    <phoneticPr fontId="1"/>
  </si>
  <si>
    <t>(単位：㎡)</t>
  </si>
  <si>
    <t>国際児童文学館関係経費</t>
    <rPh sb="7" eb="9">
      <t>カンケイ</t>
    </rPh>
    <rPh sb="9" eb="11">
      <t>ケイヒ</t>
    </rPh>
    <phoneticPr fontId="1"/>
  </si>
  <si>
    <t>図書業務委託料</t>
    <phoneticPr fontId="1"/>
  </si>
  <si>
    <t>維持管理費</t>
    <rPh sb="0" eb="5">
      <t>イジカンリヒ</t>
    </rPh>
    <phoneticPr fontId="1"/>
  </si>
  <si>
    <t>ライティホール</t>
    <phoneticPr fontId="1"/>
  </si>
  <si>
    <t>セルフ・カフェコーナー</t>
    <phoneticPr fontId="1"/>
  </si>
  <si>
    <t>グループ読書エリア</t>
    <rPh sb="4" eb="6">
      <t>ドクショ</t>
    </rPh>
    <phoneticPr fontId="1"/>
  </si>
  <si>
    <t>エントランスホール</t>
    <phoneticPr fontId="1"/>
  </si>
  <si>
    <t>-</t>
    <phoneticPr fontId="1"/>
  </si>
  <si>
    <t>テキストデータ提供数</t>
    <phoneticPr fontId="1"/>
  </si>
  <si>
    <t>※蔵書点検により、5月-４日間の閉室期間あり。</t>
    <phoneticPr fontId="1"/>
  </si>
  <si>
    <t xml:space="preserve">※ </t>
  </si>
  <si>
    <t>DVD-ROM等</t>
    <rPh sb="7" eb="8">
      <t>ナド</t>
    </rPh>
    <phoneticPr fontId="1"/>
  </si>
  <si>
    <t>※1月22日・23日は法定点検、その他保守による利用不可の時間あり</t>
    <rPh sb="5" eb="6">
      <t>ニチ</t>
    </rPh>
    <phoneticPr fontId="1"/>
  </si>
  <si>
    <t>(p.27)開館日数・入館者</t>
    <phoneticPr fontId="1"/>
  </si>
  <si>
    <t>(p.27)利用者登録　</t>
    <phoneticPr fontId="1"/>
  </si>
  <si>
    <t>(p.27)有効登録者の内訳</t>
    <phoneticPr fontId="1"/>
  </si>
  <si>
    <t>(p.27)個人貸出・書庫出納冊数　</t>
    <phoneticPr fontId="1"/>
  </si>
  <si>
    <t>(p.27)団体貸出</t>
    <phoneticPr fontId="1"/>
  </si>
  <si>
    <t>(p.28)予約件数</t>
    <phoneticPr fontId="1"/>
  </si>
  <si>
    <t>(p.28)「利用者のページ」アクセス数</t>
    <phoneticPr fontId="1"/>
  </si>
  <si>
    <t>国内</t>
  </si>
  <si>
    <t>海外</t>
  </si>
  <si>
    <t>人数</t>
    <rPh sb="0" eb="2">
      <t>ニンズウ</t>
    </rPh>
    <phoneticPr fontId="1"/>
  </si>
  <si>
    <t>図書館関係</t>
  </si>
  <si>
    <t>行政機関</t>
  </si>
  <si>
    <t>学校生徒</t>
  </si>
  <si>
    <t>(p.26)見学視察</t>
    <phoneticPr fontId="1"/>
  </si>
  <si>
    <t>(p.3）令和6年度当初予算</t>
    <rPh sb="5" eb="7">
      <t>レイワ</t>
    </rPh>
    <phoneticPr fontId="1"/>
  </si>
  <si>
    <t>(p.8)図書受入統計（令和5年度）</t>
    <rPh sb="12" eb="14">
      <t>レイワ</t>
    </rPh>
    <phoneticPr fontId="1"/>
  </si>
  <si>
    <t>令和6年3月31日現在</t>
    <phoneticPr fontId="1"/>
  </si>
  <si>
    <t>(p.8)図書受入点数における購入・寄贈等の割合（令和5年度）</t>
    <rPh sb="9" eb="11">
      <t>テンスウ</t>
    </rPh>
    <rPh sb="15" eb="17">
      <t>コウニュウ</t>
    </rPh>
    <rPh sb="18" eb="20">
      <t>キソウ</t>
    </rPh>
    <rPh sb="20" eb="21">
      <t>ナド</t>
    </rPh>
    <rPh sb="22" eb="24">
      <t>ワリアイ</t>
    </rPh>
    <rPh sb="25" eb="27">
      <t>レイワ</t>
    </rPh>
    <phoneticPr fontId="1"/>
  </si>
  <si>
    <t>令和5年度
受入点数</t>
    <rPh sb="0" eb="2">
      <t>レイワ</t>
    </rPh>
    <rPh sb="3" eb="5">
      <t>ネンド</t>
    </rPh>
    <rPh sb="4" eb="5">
      <t>ド</t>
    </rPh>
    <phoneticPr fontId="1"/>
  </si>
  <si>
    <t>5,497点</t>
    <rPh sb="5" eb="6">
      <t>テン</t>
    </rPh>
    <phoneticPr fontId="1"/>
  </si>
  <si>
    <t>6,803点</t>
    <rPh sb="5" eb="6">
      <t>テン</t>
    </rPh>
    <phoneticPr fontId="1"/>
  </si>
  <si>
    <t>12,300点</t>
    <phoneticPr fontId="1"/>
  </si>
  <si>
    <t>未遡及※</t>
  </si>
  <si>
    <t>※和装書等</t>
  </si>
  <si>
    <t>図書充実整備費</t>
    <rPh sb="0" eb="2">
      <t>トショ</t>
    </rPh>
    <rPh sb="2" eb="4">
      <t>ジュウジツ</t>
    </rPh>
    <rPh sb="4" eb="6">
      <t>セイビ</t>
    </rPh>
    <rPh sb="6" eb="7">
      <t>ヒ</t>
    </rPh>
    <phoneticPr fontId="1"/>
  </si>
  <si>
    <t>(「大阪府毎月推計人口 令和5年10月1日現在」による）</t>
    <rPh sb="5" eb="7">
      <t>マイツキ</t>
    </rPh>
    <rPh sb="12" eb="14">
      <t>レイワ</t>
    </rPh>
    <rPh sb="20" eb="21">
      <t>ヒ</t>
    </rPh>
    <phoneticPr fontId="1"/>
  </si>
  <si>
    <t>守口市</t>
    <phoneticPr fontId="1"/>
  </si>
  <si>
    <r>
      <t xml:space="preserve">(p.14)対面朗読サービス </t>
    </r>
    <r>
      <rPr>
        <b/>
        <sz val="12"/>
        <rFont val="UD デジタル 教科書体 N-R"/>
        <family val="1"/>
        <charset val="128"/>
      </rPr>
      <t>(プライベート録音含む）</t>
    </r>
    <rPh sb="22" eb="24">
      <t>ロクオン</t>
    </rPh>
    <rPh sb="24" eb="25">
      <t>フク</t>
    </rPh>
    <phoneticPr fontId="1"/>
  </si>
  <si>
    <t>(p.17)国際児童文学館　令和5年度受入統計</t>
    <rPh sb="14" eb="16">
      <t>レイワ</t>
    </rPh>
    <rPh sb="17" eb="19">
      <t>ネンド</t>
    </rPh>
    <phoneticPr fontId="1"/>
  </si>
  <si>
    <t>令和5年度
受入点数</t>
    <rPh sb="0" eb="2">
      <t>レイワ</t>
    </rPh>
    <phoneticPr fontId="1"/>
  </si>
  <si>
    <t>※別途、移行資料約70万点。うち、移管手続き終了は189,595点</t>
    <rPh sb="1" eb="3">
      <t>ベット</t>
    </rPh>
    <rPh sb="4" eb="6">
      <t>イコウ</t>
    </rPh>
    <rPh sb="6" eb="8">
      <t>シリョウ</t>
    </rPh>
    <rPh sb="8" eb="9">
      <t>ヤク</t>
    </rPh>
    <rPh sb="11" eb="13">
      <t>マンテン</t>
    </rPh>
    <rPh sb="17" eb="19">
      <t>イカン</t>
    </rPh>
    <rPh sb="19" eb="21">
      <t>テツヅ</t>
    </rPh>
    <rPh sb="22" eb="24">
      <t>シュウリョウ</t>
    </rPh>
    <rPh sb="32" eb="33">
      <t>テン</t>
    </rPh>
    <phoneticPr fontId="1"/>
  </si>
  <si>
    <t>(p.17)国際児童文学館令和5年度受入点数における購入・寄贈の割合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レイワ</t>
    </rPh>
    <rPh sb="16" eb="17">
      <t>ネン</t>
    </rPh>
    <rPh sb="17" eb="18">
      <t>ド</t>
    </rPh>
    <rPh sb="18" eb="20">
      <t>ウケイレ</t>
    </rPh>
    <rPh sb="20" eb="22">
      <t>テンスウ</t>
    </rPh>
    <rPh sb="26" eb="28">
      <t>コウニュウ</t>
    </rPh>
    <rPh sb="29" eb="31">
      <t>キソウ</t>
    </rPh>
    <rPh sb="32" eb="34">
      <t>ワリアイ</t>
    </rPh>
    <phoneticPr fontId="1"/>
  </si>
  <si>
    <t>(p.27)地下書庫見学ツアー</t>
    <phoneticPr fontId="1"/>
  </si>
  <si>
    <t>(p.28)複写</t>
    <phoneticPr fontId="1"/>
  </si>
  <si>
    <t>(p.28)政策立案支援サービス</t>
    <phoneticPr fontId="1"/>
  </si>
  <si>
    <t>※「文書」は郵送、FAXの合計。WEBは366日、口頭は開館日数、電話・文書は対応日数が母数となるため合計の一日平均は算出せず</t>
    <rPh sb="2" eb="4">
      <t>ブンショ</t>
    </rPh>
    <rPh sb="6" eb="8">
      <t>ユウソウ</t>
    </rPh>
    <rPh sb="13" eb="15">
      <t>ゴウケイ</t>
    </rPh>
    <phoneticPr fontId="1"/>
  </si>
  <si>
    <t>※ 窓口・OPAC（館内）は開館日数、WEBは365日、携帯は4月から12月の273日（1月をもって携帯サイト廃止）がそれぞれ母数となるため、合計の一日平均は算出せず</t>
    <rPh sb="32" eb="33">
      <t>ガツ</t>
    </rPh>
    <rPh sb="37" eb="38">
      <t>ガツ</t>
    </rPh>
    <rPh sb="42" eb="43">
      <t>ニチ</t>
    </rPh>
    <phoneticPr fontId="1"/>
  </si>
  <si>
    <t>※ 中之島図書館と共通データ／12月28日から1月11日まではシステム更新のため終日利用不可。10月27日・28日は停電、1月21日・22日は法定点検、その他保守による利用不可の時間あり</t>
    <phoneticPr fontId="1"/>
  </si>
  <si>
    <t>　「1日平均」は、12月28日から1月11日までの15日間を除いて算出</t>
    <phoneticPr fontId="1"/>
  </si>
  <si>
    <t>12月以前</t>
    <rPh sb="2" eb="3">
      <t>ガツ</t>
    </rPh>
    <rPh sb="3" eb="5">
      <t>イゼン</t>
    </rPh>
    <phoneticPr fontId="1"/>
  </si>
  <si>
    <t>1月以降</t>
    <rPh sb="1" eb="2">
      <t>ガツ</t>
    </rPh>
    <rPh sb="2" eb="4">
      <t>イコウ</t>
    </rPh>
    <phoneticPr fontId="1"/>
  </si>
  <si>
    <t>※1　12月までの数値は検索エンジン等のクローラ（検索ロボット）によるアクセスを含み、1月以降の数値はこれを含まない。</t>
    <phoneticPr fontId="1"/>
  </si>
  <si>
    <t>※2　携帯（ガラパゴス携帯）用蔵書検索は、12月27日で提供終了</t>
    <phoneticPr fontId="1"/>
  </si>
  <si>
    <t>トップ ※1</t>
    <phoneticPr fontId="1"/>
  </si>
  <si>
    <t>携帯 ※2</t>
    <phoneticPr fontId="1"/>
  </si>
  <si>
    <t>携帯(児童文学館） ※2</t>
    <rPh sb="3" eb="5">
      <t>ジドウ</t>
    </rPh>
    <rPh sb="5" eb="7">
      <t>ブンガク</t>
    </rPh>
    <rPh sb="7" eb="8">
      <t>カン</t>
    </rPh>
    <phoneticPr fontId="1"/>
  </si>
  <si>
    <t>おおさかeコレクション ※1</t>
    <phoneticPr fontId="1"/>
  </si>
  <si>
    <t>(p.28)ホームページアクセス状況</t>
    <phoneticPr fontId="1"/>
  </si>
  <si>
    <t>※ 中之島図書館と共通データ／12月28日から1月11日まではシステム更新のため終日利用不可。10月27日・28日は停電、1月21日・22日は法定点検、その他</t>
    <phoneticPr fontId="1"/>
  </si>
  <si>
    <t>　保守による利用不可の時間あり。「1日平均」は、12月28日から1月11日までの15日間を除いて算出</t>
    <phoneticPr fontId="1"/>
  </si>
  <si>
    <t>※ 12月までの数値はログイン画面の表示回数（クローラによるアクセスを含む）。1月以降の数値は「利用者のページ」ログイン回数</t>
    <phoneticPr fontId="1"/>
  </si>
  <si>
    <t>※契約データベース（計22種　商用オンライン20種、非商用オンライン1種、DVD-ROM1種）（令和6年3月31日現在）</t>
    <phoneticPr fontId="4"/>
  </si>
  <si>
    <t>※のべ利用者数　※1月、2月は計測できず。そのため一日平均は両月の開館日数を除いて算出した。</t>
    <rPh sb="10" eb="11">
      <t>ガツ</t>
    </rPh>
    <rPh sb="13" eb="14">
      <t>ガツ</t>
    </rPh>
    <rPh sb="15" eb="17">
      <t>ケイソク</t>
    </rPh>
    <rPh sb="25" eb="29">
      <t>イチニチヘイキン</t>
    </rPh>
    <rPh sb="30" eb="32">
      <t>リョウゲツ</t>
    </rPh>
    <rPh sb="33" eb="36">
      <t>カイカンビ</t>
    </rPh>
    <rPh sb="36" eb="37">
      <t>スウ</t>
    </rPh>
    <rPh sb="38" eb="39">
      <t>ノゾ</t>
    </rPh>
    <rPh sb="41" eb="43">
      <t>サンシュツ</t>
    </rPh>
    <phoneticPr fontId="1"/>
  </si>
  <si>
    <t>(p.29)データベース利用件数</t>
    <phoneticPr fontId="1"/>
  </si>
  <si>
    <t>(p.29)無線LAN利用</t>
    <rPh sb="6" eb="8">
      <t>ムセン</t>
    </rPh>
    <phoneticPr fontId="1"/>
  </si>
  <si>
    <t>(p.29)ホール・会議室の利用</t>
    <phoneticPr fontId="1"/>
  </si>
  <si>
    <t>(p.28)個人レファレンス件数</t>
    <rPh sb="6" eb="8">
      <t>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</si>
</sst>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_);[Red]\(#,##0\)"/>
    <numFmt numFmtId="178" formatCode="0_ "/>
    <numFmt numFmtId="179" formatCode="0.0"/>
    <numFmt numFmtId="180" formatCode="#,##0_ "/>
    <numFmt numFmtId="181" formatCode="0.0_ "/>
    <numFmt numFmtId="182" formatCode="0.0_);[Red]\(0.0\)"/>
    <numFmt numFmtId="183" formatCode="#,##0.0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Century"/>
      <family val="1"/>
    </font>
    <font>
      <sz val="6"/>
      <name val="游ゴシック"/>
      <family val="3"/>
      <charset val="128"/>
      <scheme val="minor"/>
    </font>
    <font>
      <b/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4"/>
      <color rgb="FF000000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sz val="10"/>
      <color rgb="FF000000"/>
      <name val="UD デジタル 教科書体 N-R"/>
      <family val="1"/>
      <charset val="128"/>
    </font>
    <font>
      <b/>
      <sz val="10"/>
      <color rgb="FF000000"/>
      <name val="UD デジタル 教科書体 N-R"/>
      <family val="1"/>
      <charset val="128"/>
    </font>
    <font>
      <b/>
      <sz val="18"/>
      <color rgb="FF000000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b/>
      <sz val="10.5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trike/>
      <sz val="11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sz val="8.5"/>
      <name val="UD デジタル 教科書体 N-R"/>
      <family val="1"/>
      <charset val="128"/>
    </font>
    <font>
      <sz val="8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1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vertical="center" wrapText="1"/>
    </xf>
    <xf numFmtId="3" fontId="9" fillId="0" borderId="15" xfId="0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13" xfId="0" applyFont="1" applyBorder="1" applyAlignment="1">
      <alignment vertical="center" wrapText="1"/>
    </xf>
    <xf numFmtId="3" fontId="9" fillId="0" borderId="1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7" xfId="0" applyFont="1" applyFill="1" applyBorder="1" applyAlignment="1">
      <alignment horizontal="right" vertical="center" wrapText="1"/>
    </xf>
    <xf numFmtId="3" fontId="6" fillId="0" borderId="29" xfId="0" applyNumberFormat="1" applyFont="1" applyFill="1" applyBorder="1" applyAlignment="1">
      <alignment horizontal="right" vertical="center" wrapText="1"/>
    </xf>
    <xf numFmtId="3" fontId="6" fillId="0" borderId="21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7" xfId="0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4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25" xfId="0" applyFont="1" applyFill="1" applyBorder="1" applyAlignment="1">
      <alignment horizontal="right" vertical="center" wrapText="1"/>
    </xf>
    <xf numFmtId="3" fontId="6" fillId="0" borderId="28" xfId="0" applyNumberFormat="1" applyFont="1" applyFill="1" applyBorder="1" applyAlignment="1">
      <alignment horizontal="right" vertical="center" wrapText="1"/>
    </xf>
    <xf numFmtId="3" fontId="6" fillId="0" borderId="24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6" fillId="0" borderId="27" xfId="0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39" xfId="0" applyFont="1" applyBorder="1" applyAlignment="1">
      <alignment horizontal="justify" vertical="center" wrapText="1"/>
    </xf>
    <xf numFmtId="10" fontId="8" fillId="0" borderId="0" xfId="0" applyNumberFormat="1" applyFont="1">
      <alignment vertical="center"/>
    </xf>
    <xf numFmtId="0" fontId="9" fillId="0" borderId="38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5" fillId="0" borderId="0" xfId="0" applyFont="1">
      <alignment vertical="center"/>
    </xf>
    <xf numFmtId="0" fontId="6" fillId="0" borderId="46" xfId="0" applyFont="1" applyBorder="1" applyAlignment="1">
      <alignment horizontal="justify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3" fontId="18" fillId="0" borderId="27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 vertical="center" wrapText="1"/>
    </xf>
    <xf numFmtId="3" fontId="18" fillId="0" borderId="4" xfId="0" applyNumberFormat="1" applyFont="1" applyBorder="1" applyAlignment="1">
      <alignment horizontal="right" vertical="center" wrapText="1"/>
    </xf>
    <xf numFmtId="3" fontId="18" fillId="0" borderId="14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3" fontId="18" fillId="0" borderId="25" xfId="0" applyNumberFormat="1" applyFont="1" applyBorder="1" applyAlignment="1">
      <alignment horizontal="right" vertical="center" wrapText="1"/>
    </xf>
    <xf numFmtId="3" fontId="18" fillId="0" borderId="24" xfId="0" applyNumberFormat="1" applyFont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176" fontId="18" fillId="0" borderId="21" xfId="0" applyNumberFormat="1" applyFont="1" applyBorder="1" applyAlignment="1">
      <alignment horizontal="righ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176" fontId="18" fillId="0" borderId="15" xfId="0" applyNumberFormat="1" applyFont="1" applyBorder="1" applyAlignment="1">
      <alignment horizontal="right" vertical="center" wrapText="1"/>
    </xf>
    <xf numFmtId="176" fontId="18" fillId="0" borderId="12" xfId="0" applyNumberFormat="1" applyFont="1" applyBorder="1" applyAlignment="1">
      <alignment horizontal="right" vertical="center" wrapText="1"/>
    </xf>
    <xf numFmtId="9" fontId="18" fillId="0" borderId="2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6" fillId="0" borderId="51" xfId="0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0" fontId="18" fillId="2" borderId="5" xfId="0" applyFont="1" applyFill="1" applyBorder="1" applyAlignment="1">
      <alignment horizontal="right" vertical="center" wrapText="1"/>
    </xf>
    <xf numFmtId="3" fontId="18" fillId="2" borderId="6" xfId="0" applyNumberFormat="1" applyFont="1" applyFill="1" applyBorder="1" applyAlignment="1">
      <alignment horizontal="right" vertical="center" wrapText="1"/>
    </xf>
    <xf numFmtId="0" fontId="18" fillId="2" borderId="6" xfId="0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right" vertical="center" wrapText="1"/>
    </xf>
    <xf numFmtId="0" fontId="18" fillId="0" borderId="26" xfId="0" applyFont="1" applyBorder="1" applyAlignment="1">
      <alignment horizontal="right" vertical="center" wrapText="1"/>
    </xf>
    <xf numFmtId="0" fontId="19" fillId="0" borderId="0" xfId="0" applyFont="1" applyAlignment="1">
      <alignment horizontal="justify" vertical="center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8" xfId="0" applyNumberFormat="1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0" borderId="31" xfId="0" applyNumberFormat="1" applyFont="1" applyBorder="1" applyAlignment="1">
      <alignment horizontal="right" vertical="center" wrapText="1"/>
    </xf>
    <xf numFmtId="3" fontId="6" fillId="0" borderId="30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6" fillId="0" borderId="46" xfId="0" applyFont="1" applyBorder="1">
      <alignment vertical="center"/>
    </xf>
    <xf numFmtId="0" fontId="6" fillId="0" borderId="4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justify" vertical="center"/>
    </xf>
    <xf numFmtId="0" fontId="6" fillId="0" borderId="2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39" xfId="0" applyFont="1" applyBorder="1">
      <alignment vertical="center"/>
    </xf>
    <xf numFmtId="0" fontId="6" fillId="0" borderId="38" xfId="0" applyFont="1" applyBorder="1">
      <alignment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Fill="1">
      <alignment vertical="center"/>
    </xf>
    <xf numFmtId="0" fontId="5" fillId="0" borderId="5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3" fontId="6" fillId="0" borderId="0" xfId="0" applyNumberFormat="1" applyFont="1">
      <alignment vertical="center"/>
    </xf>
    <xf numFmtId="0" fontId="5" fillId="0" borderId="51" xfId="0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 wrapText="1"/>
    </xf>
    <xf numFmtId="0" fontId="6" fillId="0" borderId="50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right" vertical="center" wrapText="1"/>
    </xf>
    <xf numFmtId="0" fontId="19" fillId="0" borderId="0" xfId="0" applyFont="1">
      <alignment vertical="center"/>
    </xf>
    <xf numFmtId="0" fontId="6" fillId="0" borderId="53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3" fontId="6" fillId="0" borderId="56" xfId="0" applyNumberFormat="1" applyFont="1" applyBorder="1" applyAlignment="1">
      <alignment horizontal="right" vertical="center" wrapText="1"/>
    </xf>
    <xf numFmtId="179" fontId="6" fillId="0" borderId="55" xfId="0" applyNumberFormat="1" applyFont="1" applyBorder="1" applyAlignment="1">
      <alignment horizontal="right" vertical="center" wrapText="1"/>
    </xf>
    <xf numFmtId="38" fontId="6" fillId="0" borderId="16" xfId="1" applyFont="1" applyFill="1" applyBorder="1" applyAlignment="1">
      <alignment horizontal="right" vertical="center" wrapText="1"/>
    </xf>
    <xf numFmtId="179" fontId="6" fillId="0" borderId="15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180" fontId="6" fillId="0" borderId="16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179" fontId="6" fillId="0" borderId="12" xfId="0" applyNumberFormat="1" applyFont="1" applyBorder="1" applyAlignment="1">
      <alignment horizontal="right" vertical="center" wrapText="1"/>
    </xf>
    <xf numFmtId="3" fontId="6" fillId="0" borderId="63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38" fontId="6" fillId="0" borderId="56" xfId="1" applyFont="1" applyFill="1" applyBorder="1" applyAlignment="1">
      <alignment horizontal="right" vertical="center" wrapText="1"/>
    </xf>
    <xf numFmtId="3" fontId="9" fillId="0" borderId="27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183" fontId="6" fillId="0" borderId="63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6" fillId="0" borderId="2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18" fillId="0" borderId="33" xfId="0" applyFont="1" applyBorder="1">
      <alignment vertical="center"/>
    </xf>
    <xf numFmtId="0" fontId="6" fillId="0" borderId="27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58" xfId="0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86" xfId="0" applyFont="1" applyBorder="1" applyAlignment="1">
      <alignment horizontal="right" vertical="center"/>
    </xf>
    <xf numFmtId="0" fontId="6" fillId="0" borderId="85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0" fontId="20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38" fontId="6" fillId="0" borderId="27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0" fontId="20" fillId="0" borderId="51" xfId="0" applyFont="1" applyBorder="1" applyAlignment="1">
      <alignment horizontal="justify" vertical="center"/>
    </xf>
    <xf numFmtId="0" fontId="6" fillId="0" borderId="57" xfId="0" applyFont="1" applyBorder="1" applyAlignment="1">
      <alignment horizontal="left" vertical="center" wrapText="1"/>
    </xf>
    <xf numFmtId="38" fontId="6" fillId="0" borderId="14" xfId="1" applyFont="1" applyFill="1" applyBorder="1" applyAlignment="1">
      <alignment horizontal="right" vertical="center" wrapText="1"/>
    </xf>
    <xf numFmtId="38" fontId="6" fillId="0" borderId="13" xfId="1" applyFont="1" applyFill="1" applyBorder="1" applyAlignment="1">
      <alignment horizontal="right" vertical="center" wrapText="1"/>
    </xf>
    <xf numFmtId="38" fontId="6" fillId="0" borderId="12" xfId="1" applyFont="1" applyFill="1" applyBorder="1" applyAlignment="1">
      <alignment horizontal="right" vertical="center" wrapText="1"/>
    </xf>
    <xf numFmtId="38" fontId="6" fillId="0" borderId="11" xfId="1" applyFont="1" applyFill="1" applyBorder="1" applyAlignment="1">
      <alignment horizontal="righ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right" vertical="center" wrapText="1"/>
    </xf>
    <xf numFmtId="0" fontId="6" fillId="0" borderId="56" xfId="0" applyFont="1" applyBorder="1" applyAlignment="1">
      <alignment horizontal="right" vertical="center" wrapText="1"/>
    </xf>
    <xf numFmtId="0" fontId="6" fillId="0" borderId="55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3" fontId="18" fillId="0" borderId="16" xfId="0" applyNumberFormat="1" applyFont="1" applyBorder="1" applyAlignment="1">
      <alignment horizontal="right" vertical="center" wrapText="1"/>
    </xf>
    <xf numFmtId="3" fontId="18" fillId="0" borderId="49" xfId="0" applyNumberFormat="1" applyFont="1" applyBorder="1" applyAlignment="1">
      <alignment horizontal="right" vertical="center" wrapText="1"/>
    </xf>
    <xf numFmtId="3" fontId="18" fillId="0" borderId="27" xfId="0" applyNumberFormat="1" applyFont="1" applyBorder="1">
      <alignment vertical="center"/>
    </xf>
    <xf numFmtId="3" fontId="18" fillId="0" borderId="14" xfId="0" applyNumberFormat="1" applyFont="1" applyBorder="1">
      <alignment vertical="center"/>
    </xf>
    <xf numFmtId="3" fontId="18" fillId="0" borderId="13" xfId="0" applyNumberFormat="1" applyFont="1" applyBorder="1">
      <alignment vertical="center"/>
    </xf>
    <xf numFmtId="178" fontId="18" fillId="0" borderId="48" xfId="0" applyNumberFormat="1" applyFont="1" applyBorder="1">
      <alignment vertical="center"/>
    </xf>
    <xf numFmtId="0" fontId="18" fillId="0" borderId="0" xfId="0" applyFont="1" applyAlignment="1">
      <alignment horizontal="justify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right" vertical="center" wrapText="1"/>
    </xf>
    <xf numFmtId="0" fontId="18" fillId="0" borderId="15" xfId="0" applyFont="1" applyBorder="1" applyAlignment="1">
      <alignment horizontal="righ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right" vertical="center" wrapText="1"/>
    </xf>
    <xf numFmtId="0" fontId="18" fillId="0" borderId="25" xfId="0" applyFont="1" applyBorder="1" applyAlignment="1">
      <alignment horizontal="right" vertical="center" wrapText="1"/>
    </xf>
    <xf numFmtId="0" fontId="6" fillId="0" borderId="35" xfId="0" applyFont="1" applyBorder="1" applyAlignment="1">
      <alignment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3" fontId="6" fillId="0" borderId="58" xfId="0" applyNumberFormat="1" applyFont="1" applyBorder="1" applyAlignment="1">
      <alignment horizontal="right" vertical="center" wrapText="1"/>
    </xf>
    <xf numFmtId="3" fontId="6" fillId="0" borderId="59" xfId="0" applyNumberFormat="1" applyFont="1" applyBorder="1" applyAlignment="1">
      <alignment horizontal="right" vertical="center" wrapText="1"/>
    </xf>
    <xf numFmtId="3" fontId="6" fillId="2" borderId="53" xfId="0" applyNumberFormat="1" applyFont="1" applyFill="1" applyBorder="1" applyAlignment="1">
      <alignment horizontal="right" vertical="center" wrapText="1"/>
    </xf>
    <xf numFmtId="0" fontId="6" fillId="0" borderId="48" xfId="0" applyFont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right" vertical="center" wrapText="1"/>
    </xf>
    <xf numFmtId="0" fontId="20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vertical="top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right" vertical="center" wrapText="1"/>
    </xf>
    <xf numFmtId="3" fontId="6" fillId="0" borderId="50" xfId="0" applyNumberFormat="1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right" vertical="center" wrapText="1"/>
    </xf>
    <xf numFmtId="0" fontId="6" fillId="0" borderId="48" xfId="0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0" fontId="6" fillId="0" borderId="46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7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6" fillId="2" borderId="81" xfId="0" applyNumberFormat="1" applyFont="1" applyFill="1" applyBorder="1" applyAlignment="1">
      <alignment horizontal="right" vertical="center"/>
    </xf>
    <xf numFmtId="3" fontId="6" fillId="0" borderId="77" xfId="0" applyNumberFormat="1" applyFont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3" fontId="6" fillId="2" borderId="71" xfId="0" applyNumberFormat="1" applyFont="1" applyFill="1" applyBorder="1" applyAlignment="1">
      <alignment horizontal="right" vertical="center"/>
    </xf>
    <xf numFmtId="3" fontId="6" fillId="0" borderId="71" xfId="0" applyNumberFormat="1" applyFont="1" applyBorder="1" applyAlignment="1">
      <alignment horizontal="right" vertical="center" wrapText="1"/>
    </xf>
    <xf numFmtId="3" fontId="6" fillId="2" borderId="77" xfId="0" applyNumberFormat="1" applyFont="1" applyFill="1" applyBorder="1" applyAlignment="1">
      <alignment horizontal="right" vertical="center"/>
    </xf>
    <xf numFmtId="3" fontId="6" fillId="2" borderId="71" xfId="0" applyNumberFormat="1" applyFont="1" applyFill="1" applyBorder="1" applyAlignment="1">
      <alignment horizontal="right" vertical="center" wrapText="1"/>
    </xf>
    <xf numFmtId="0" fontId="6" fillId="2" borderId="67" xfId="0" applyFont="1" applyFill="1" applyBorder="1" applyAlignment="1">
      <alignment horizontal="right" vertical="center"/>
    </xf>
    <xf numFmtId="0" fontId="6" fillId="0" borderId="67" xfId="0" applyFont="1" applyBorder="1" applyAlignment="1">
      <alignment horizontal="right" vertical="center" wrapText="1"/>
    </xf>
    <xf numFmtId="3" fontId="6" fillId="2" borderId="67" xfId="0" applyNumberFormat="1" applyFont="1" applyFill="1" applyBorder="1" applyAlignment="1">
      <alignment horizontal="right" vertical="center"/>
    </xf>
    <xf numFmtId="3" fontId="6" fillId="0" borderId="67" xfId="0" applyNumberFormat="1" applyFont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/>
    </xf>
    <xf numFmtId="0" fontId="21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9" fontId="6" fillId="0" borderId="24" xfId="2" applyFont="1" applyFill="1" applyBorder="1" applyAlignment="1">
      <alignment horizontal="right" vertical="center"/>
    </xf>
    <xf numFmtId="3" fontId="6" fillId="0" borderId="27" xfId="0" applyNumberFormat="1" applyFont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176" fontId="6" fillId="0" borderId="12" xfId="2" applyNumberFormat="1" applyFont="1" applyFill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0" fontId="14" fillId="0" borderId="51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18" fillId="0" borderId="26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22" fillId="0" borderId="0" xfId="0" applyFont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56" fontId="6" fillId="0" borderId="25" xfId="0" applyNumberFormat="1" applyFont="1" applyBorder="1" applyAlignment="1">
      <alignment horizontal="justify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38" fontId="6" fillId="0" borderId="29" xfId="1" applyFont="1" applyFill="1" applyBorder="1" applyAlignment="1">
      <alignment horizontal="right" vertical="center" wrapText="1"/>
    </xf>
    <xf numFmtId="0" fontId="6" fillId="0" borderId="29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3" xfId="0" applyFont="1" applyBorder="1">
      <alignment vertical="center"/>
    </xf>
    <xf numFmtId="38" fontId="6" fillId="0" borderId="28" xfId="1" applyFont="1" applyFill="1" applyBorder="1" applyAlignment="1">
      <alignment horizontal="right" vertical="center" wrapText="1"/>
    </xf>
    <xf numFmtId="0" fontId="6" fillId="0" borderId="28" xfId="0" applyFont="1" applyBorder="1">
      <alignment vertical="center"/>
    </xf>
    <xf numFmtId="38" fontId="6" fillId="0" borderId="0" xfId="0" applyNumberFormat="1" applyFont="1">
      <alignment vertical="center"/>
    </xf>
    <xf numFmtId="0" fontId="20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 wrapText="1"/>
    </xf>
    <xf numFmtId="180" fontId="6" fillId="0" borderId="17" xfId="0" applyNumberFormat="1" applyFont="1" applyBorder="1" applyAlignment="1">
      <alignment vertical="center" wrapText="1"/>
    </xf>
    <xf numFmtId="180" fontId="6" fillId="0" borderId="16" xfId="0" applyNumberFormat="1" applyFont="1" applyBorder="1" applyAlignment="1">
      <alignment vertical="center" wrapText="1"/>
    </xf>
    <xf numFmtId="180" fontId="6" fillId="0" borderId="15" xfId="0" applyNumberFormat="1" applyFont="1" applyBorder="1" applyAlignment="1">
      <alignment vertical="center" wrapText="1"/>
    </xf>
    <xf numFmtId="180" fontId="6" fillId="0" borderId="5" xfId="0" applyNumberFormat="1" applyFont="1" applyBorder="1" applyAlignment="1">
      <alignment vertical="center" wrapText="1"/>
    </xf>
    <xf numFmtId="180" fontId="6" fillId="0" borderId="14" xfId="0" applyNumberFormat="1" applyFont="1" applyBorder="1" applyAlignment="1">
      <alignment vertical="center" wrapText="1"/>
    </xf>
    <xf numFmtId="180" fontId="6" fillId="0" borderId="13" xfId="0" applyNumberFormat="1" applyFont="1" applyBorder="1" applyAlignment="1">
      <alignment vertical="center" wrapText="1"/>
    </xf>
    <xf numFmtId="180" fontId="6" fillId="0" borderId="12" xfId="0" applyNumberFormat="1" applyFont="1" applyBorder="1" applyAlignment="1">
      <alignment vertical="center" wrapText="1"/>
    </xf>
    <xf numFmtId="180" fontId="6" fillId="0" borderId="9" xfId="0" applyNumberFormat="1" applyFont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center"/>
    </xf>
    <xf numFmtId="38" fontId="6" fillId="0" borderId="4" xfId="1" applyFont="1" applyFill="1" applyBorder="1" applyAlignment="1">
      <alignment horizontal="right" vertical="center" wrapText="1"/>
    </xf>
    <xf numFmtId="38" fontId="6" fillId="0" borderId="6" xfId="1" applyFont="1" applyFill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8" fontId="6" fillId="0" borderId="10" xfId="1" applyFont="1" applyFill="1" applyBorder="1" applyAlignment="1">
      <alignment horizontal="right" vertical="center" wrapText="1"/>
    </xf>
    <xf numFmtId="0" fontId="23" fillId="0" borderId="0" xfId="0" applyFont="1">
      <alignment vertical="center"/>
    </xf>
    <xf numFmtId="0" fontId="6" fillId="0" borderId="53" xfId="0" applyFont="1" applyBorder="1" applyAlignment="1">
      <alignment horizontal="center" vertical="center" wrapText="1"/>
    </xf>
    <xf numFmtId="176" fontId="6" fillId="0" borderId="0" xfId="2" applyNumberFormat="1" applyFont="1" applyFill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right" vertical="center" wrapText="1"/>
    </xf>
    <xf numFmtId="179" fontId="6" fillId="0" borderId="3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179" fontId="6" fillId="0" borderId="5" xfId="0" applyNumberFormat="1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right" vertical="center" wrapText="1"/>
    </xf>
    <xf numFmtId="179" fontId="6" fillId="0" borderId="9" xfId="0" applyNumberFormat="1" applyFont="1" applyBorder="1" applyAlignment="1">
      <alignment horizontal="right" vertical="center" wrapText="1"/>
    </xf>
    <xf numFmtId="179" fontId="6" fillId="0" borderId="0" xfId="0" applyNumberFormat="1" applyFont="1">
      <alignment vertical="center"/>
    </xf>
    <xf numFmtId="3" fontId="6" fillId="0" borderId="53" xfId="0" applyNumberFormat="1" applyFont="1" applyBorder="1">
      <alignment vertical="center"/>
    </xf>
    <xf numFmtId="181" fontId="6" fillId="0" borderId="53" xfId="0" applyNumberFormat="1" applyFont="1" applyBorder="1">
      <alignment vertical="center"/>
    </xf>
    <xf numFmtId="3" fontId="6" fillId="0" borderId="5" xfId="0" applyNumberFormat="1" applyFont="1" applyBorder="1">
      <alignment vertical="center"/>
    </xf>
    <xf numFmtId="181" fontId="6" fillId="0" borderId="5" xfId="0" applyNumberFormat="1" applyFont="1" applyBorder="1">
      <alignment vertical="center"/>
    </xf>
    <xf numFmtId="0" fontId="6" fillId="0" borderId="5" xfId="0" applyFont="1" applyBorder="1">
      <alignment vertical="center"/>
    </xf>
    <xf numFmtId="3" fontId="6" fillId="0" borderId="7" xfId="0" applyNumberFormat="1" applyFont="1" applyBorder="1">
      <alignment vertical="center"/>
    </xf>
    <xf numFmtId="181" fontId="6" fillId="0" borderId="7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8" fontId="6" fillId="0" borderId="0" xfId="1" applyFont="1" applyFill="1">
      <alignment vertical="center"/>
    </xf>
    <xf numFmtId="177" fontId="6" fillId="0" borderId="27" xfId="0" applyNumberFormat="1" applyFont="1" applyBorder="1" applyAlignment="1"/>
    <xf numFmtId="177" fontId="6" fillId="0" borderId="29" xfId="0" applyNumberFormat="1" applyFont="1" applyBorder="1" applyAlignment="1"/>
    <xf numFmtId="177" fontId="6" fillId="0" borderId="50" xfId="0" applyNumberFormat="1" applyFont="1" applyBorder="1" applyAlignment="1"/>
    <xf numFmtId="177" fontId="6" fillId="0" borderId="3" xfId="0" applyNumberFormat="1" applyFont="1" applyBorder="1" applyAlignment="1">
      <alignment horizontal="right" vertical="center"/>
    </xf>
    <xf numFmtId="177" fontId="6" fillId="0" borderId="3" xfId="0" applyNumberFormat="1" applyFont="1" applyBorder="1">
      <alignment vertical="center"/>
    </xf>
    <xf numFmtId="177" fontId="6" fillId="0" borderId="17" xfId="0" applyNumberFormat="1" applyFont="1" applyBorder="1" applyAlignment="1"/>
    <xf numFmtId="177" fontId="6" fillId="0" borderId="16" xfId="0" applyNumberFormat="1" applyFont="1" applyBorder="1" applyAlignment="1"/>
    <xf numFmtId="177" fontId="6" fillId="0" borderId="49" xfId="0" applyNumberFormat="1" applyFont="1" applyBorder="1" applyAlignment="1"/>
    <xf numFmtId="177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>
      <alignment vertical="center"/>
    </xf>
    <xf numFmtId="177" fontId="6" fillId="0" borderId="17" xfId="0" applyNumberFormat="1" applyFont="1" applyBorder="1" applyAlignment="1">
      <alignment horizontal="right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0" borderId="39" xfId="0" applyNumberFormat="1" applyFont="1" applyBorder="1" applyAlignment="1">
      <alignment horizontal="right" vertical="center"/>
    </xf>
    <xf numFmtId="177" fontId="6" fillId="0" borderId="0" xfId="0" applyNumberFormat="1" applyFont="1">
      <alignment vertical="center"/>
    </xf>
    <xf numFmtId="177" fontId="6" fillId="0" borderId="16" xfId="0" applyNumberFormat="1" applyFont="1" applyBorder="1">
      <alignment vertical="center"/>
    </xf>
    <xf numFmtId="177" fontId="6" fillId="0" borderId="86" xfId="0" applyNumberFormat="1" applyFont="1" applyBorder="1">
      <alignment vertical="center"/>
    </xf>
    <xf numFmtId="177" fontId="6" fillId="0" borderId="85" xfId="0" applyNumberFormat="1" applyFont="1" applyBorder="1">
      <alignment vertical="center"/>
    </xf>
    <xf numFmtId="177" fontId="6" fillId="0" borderId="84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177" fontId="6" fillId="0" borderId="32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26" xfId="0" applyNumberFormat="1" applyFont="1" applyBorder="1">
      <alignment vertical="center"/>
    </xf>
    <xf numFmtId="3" fontId="6" fillId="0" borderId="0" xfId="0" applyNumberFormat="1" applyFont="1" applyAlignment="1">
      <alignment horizontal="right" vertical="center" wrapText="1"/>
    </xf>
    <xf numFmtId="1" fontId="6" fillId="0" borderId="11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177" fontId="6" fillId="0" borderId="8" xfId="0" applyNumberFormat="1" applyFont="1" applyBorder="1" applyAlignment="1">
      <alignment horizontal="right" vertical="center" wrapText="1"/>
    </xf>
    <xf numFmtId="178" fontId="6" fillId="0" borderId="9" xfId="0" applyNumberFormat="1" applyFont="1" applyBorder="1" applyAlignment="1">
      <alignment horizontal="right" vertical="center" wrapText="1"/>
    </xf>
    <xf numFmtId="180" fontId="6" fillId="0" borderId="0" xfId="0" applyNumberFormat="1" applyFont="1">
      <alignment vertical="center"/>
    </xf>
    <xf numFmtId="182" fontId="6" fillId="0" borderId="3" xfId="0" applyNumberFormat="1" applyFont="1" applyBorder="1" applyAlignment="1">
      <alignment horizontal="right" vertical="center" wrapText="1"/>
    </xf>
    <xf numFmtId="182" fontId="6" fillId="0" borderId="87" xfId="0" applyNumberFormat="1" applyFont="1" applyBorder="1" applyAlignment="1">
      <alignment horizontal="right" vertical="center" wrapText="1"/>
    </xf>
    <xf numFmtId="3" fontId="6" fillId="0" borderId="86" xfId="0" applyNumberFormat="1" applyFont="1" applyBorder="1" applyAlignment="1">
      <alignment horizontal="right" vertical="center" wrapText="1"/>
    </xf>
    <xf numFmtId="3" fontId="6" fillId="0" borderId="85" xfId="0" applyNumberFormat="1" applyFont="1" applyBorder="1" applyAlignment="1">
      <alignment horizontal="right" vertical="center" wrapText="1"/>
    </xf>
    <xf numFmtId="3" fontId="6" fillId="0" borderId="18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48" xfId="0" applyNumberFormat="1" applyFont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8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right" vertical="center" wrapText="1"/>
    </xf>
    <xf numFmtId="0" fontId="6" fillId="0" borderId="30" xfId="0" applyFont="1" applyFill="1" applyBorder="1" applyAlignment="1">
      <alignment horizontal="right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8" fillId="0" borderId="6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3" fontId="18" fillId="0" borderId="62" xfId="0" applyNumberFormat="1" applyFont="1" applyBorder="1" applyAlignment="1">
      <alignment horizontal="right" vertical="center" wrapText="1"/>
    </xf>
    <xf numFmtId="3" fontId="18" fillId="0" borderId="56" xfId="0" applyNumberFormat="1" applyFont="1" applyBorder="1" applyAlignment="1">
      <alignment horizontal="right" vertical="center" wrapText="1"/>
    </xf>
    <xf numFmtId="3" fontId="18" fillId="0" borderId="59" xfId="0" applyNumberFormat="1" applyFont="1" applyBorder="1" applyAlignment="1">
      <alignment horizontal="right" vertical="center" wrapText="1"/>
    </xf>
    <xf numFmtId="3" fontId="18" fillId="0" borderId="53" xfId="0" applyNumberFormat="1" applyFont="1" applyBorder="1" applyAlignment="1">
      <alignment horizontal="right" vertical="center" wrapText="1"/>
    </xf>
    <xf numFmtId="178" fontId="18" fillId="0" borderId="87" xfId="0" applyNumberFormat="1" applyFont="1" applyBorder="1" applyAlignment="1">
      <alignment horizontal="right" vertical="center" wrapText="1"/>
    </xf>
    <xf numFmtId="3" fontId="18" fillId="0" borderId="83" xfId="0" applyNumberFormat="1" applyFont="1" applyBorder="1" applyAlignment="1">
      <alignment horizontal="right" vertical="center" wrapText="1"/>
    </xf>
    <xf numFmtId="0" fontId="18" fillId="0" borderId="83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49" xfId="0" applyFont="1" applyBorder="1" applyAlignment="1">
      <alignment horizontal="right" vertical="center" wrapText="1"/>
    </xf>
    <xf numFmtId="178" fontId="18" fillId="0" borderId="6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85" xfId="0" applyFont="1" applyBorder="1" applyAlignment="1">
      <alignment horizontal="right" vertical="center" wrapText="1"/>
    </xf>
    <xf numFmtId="0" fontId="18" fillId="0" borderId="84" xfId="0" applyFont="1" applyBorder="1" applyAlignment="1">
      <alignment horizontal="right" vertical="center" wrapText="1"/>
    </xf>
    <xf numFmtId="3" fontId="18" fillId="0" borderId="63" xfId="0" applyNumberFormat="1" applyFont="1" applyBorder="1" applyAlignment="1">
      <alignment horizontal="right" vertical="center" wrapText="1"/>
    </xf>
    <xf numFmtId="0" fontId="18" fillId="0" borderId="85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3" fontId="6" fillId="0" borderId="27" xfId="0" applyNumberFormat="1" applyFont="1" applyBorder="1" applyAlignment="1">
      <alignment horizontal="right" vertical="center" wrapText="1"/>
    </xf>
    <xf numFmtId="3" fontId="6" fillId="0" borderId="29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178" fontId="6" fillId="0" borderId="3" xfId="0" applyNumberFormat="1" applyFont="1" applyBorder="1" applyAlignment="1">
      <alignment horizontal="right" vertical="center" wrapText="1"/>
    </xf>
    <xf numFmtId="178" fontId="6" fillId="0" borderId="5" xfId="0" applyNumberFormat="1" applyFont="1" applyBorder="1" applyAlignment="1">
      <alignment horizontal="right" vertical="center" wrapText="1"/>
    </xf>
    <xf numFmtId="178" fontId="6" fillId="0" borderId="7" xfId="0" applyNumberFormat="1" applyFont="1" applyBorder="1" applyAlignment="1">
      <alignment horizontal="right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3" fontId="6" fillId="0" borderId="55" xfId="0" applyNumberFormat="1" applyFont="1" applyBorder="1" applyAlignment="1">
      <alignment horizontal="right" vertical="center" wrapText="1"/>
    </xf>
    <xf numFmtId="3" fontId="6" fillId="0" borderId="82" xfId="0" applyNumberFormat="1" applyFont="1" applyBorder="1" applyAlignment="1">
      <alignment horizontal="right" vertical="center" wrapText="1"/>
    </xf>
    <xf numFmtId="38" fontId="6" fillId="0" borderId="55" xfId="1" applyFont="1" applyFill="1" applyBorder="1">
      <alignment vertical="center"/>
    </xf>
    <xf numFmtId="3" fontId="6" fillId="0" borderId="76" xfId="0" applyNumberFormat="1" applyFont="1" applyBorder="1" applyAlignment="1">
      <alignment horizontal="right" vertical="center" wrapText="1"/>
    </xf>
    <xf numFmtId="38" fontId="6" fillId="0" borderId="15" xfId="1" applyFont="1" applyFill="1" applyBorder="1">
      <alignment vertical="center"/>
    </xf>
    <xf numFmtId="38" fontId="6" fillId="0" borderId="15" xfId="1" applyFont="1" applyFill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 wrapText="1"/>
    </xf>
    <xf numFmtId="38" fontId="6" fillId="0" borderId="12" xfId="1" applyFont="1" applyFill="1" applyBorder="1">
      <alignment vertical="center"/>
    </xf>
    <xf numFmtId="0" fontId="6" fillId="0" borderId="57" xfId="0" applyFont="1" applyBorder="1">
      <alignment vertical="center"/>
    </xf>
    <xf numFmtId="3" fontId="6" fillId="0" borderId="57" xfId="0" applyNumberFormat="1" applyFont="1" applyBorder="1">
      <alignment vertical="center"/>
    </xf>
    <xf numFmtId="0" fontId="6" fillId="0" borderId="61" xfId="0" applyFont="1" applyBorder="1" applyAlignment="1">
      <alignment horizontal="center" vertical="center" wrapText="1"/>
    </xf>
    <xf numFmtId="3" fontId="6" fillId="0" borderId="60" xfId="0" applyNumberFormat="1" applyFont="1" applyBorder="1" applyAlignment="1">
      <alignment horizontal="right" vertical="center" wrapText="1"/>
    </xf>
    <xf numFmtId="38" fontId="6" fillId="0" borderId="63" xfId="1" applyFont="1" applyFill="1" applyBorder="1" applyAlignment="1">
      <alignment horizontal="right" vertical="center" wrapText="1"/>
    </xf>
    <xf numFmtId="38" fontId="6" fillId="0" borderId="30" xfId="1" applyFont="1" applyFill="1" applyBorder="1">
      <alignment vertical="center"/>
    </xf>
    <xf numFmtId="0" fontId="19" fillId="0" borderId="11" xfId="0" applyFont="1" applyBorder="1" applyAlignment="1">
      <alignment horizontal="right" vertical="center" wrapText="1"/>
    </xf>
    <xf numFmtId="38" fontId="19" fillId="0" borderId="11" xfId="1" applyFont="1" applyBorder="1" applyAlignment="1">
      <alignment horizontal="right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30" xfId="0" applyFont="1" applyBorder="1">
      <alignment vertical="center"/>
    </xf>
    <xf numFmtId="3" fontId="19" fillId="0" borderId="14" xfId="0" applyNumberFormat="1" applyFont="1" applyBorder="1" applyAlignment="1">
      <alignment horizontal="right" vertical="center" wrapText="1"/>
    </xf>
    <xf numFmtId="3" fontId="19" fillId="0" borderId="13" xfId="0" applyNumberFormat="1" applyFont="1" applyBorder="1" applyAlignment="1">
      <alignment horizontal="right" vertical="center" wrapText="1"/>
    </xf>
    <xf numFmtId="3" fontId="19" fillId="0" borderId="48" xfId="0" applyNumberFormat="1" applyFont="1" applyBorder="1" applyAlignment="1">
      <alignment horizontal="right" vertical="center" wrapText="1"/>
    </xf>
    <xf numFmtId="3" fontId="19" fillId="0" borderId="38" xfId="0" applyNumberFormat="1" applyFont="1" applyBorder="1" applyAlignment="1">
      <alignment horizontal="right" vertical="center"/>
    </xf>
    <xf numFmtId="178" fontId="19" fillId="0" borderId="9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38" fontId="19" fillId="0" borderId="1" xfId="1" applyFont="1" applyFill="1" applyBorder="1" applyAlignment="1">
      <alignment horizontal="right" vertical="center" wrapText="1"/>
    </xf>
    <xf numFmtId="38" fontId="19" fillId="0" borderId="2" xfId="1" applyFont="1" applyFill="1" applyBorder="1" applyAlignment="1">
      <alignment horizontal="right" vertical="center" wrapText="1"/>
    </xf>
    <xf numFmtId="38" fontId="19" fillId="0" borderId="26" xfId="1" applyFont="1" applyFill="1" applyBorder="1" applyAlignment="1">
      <alignment horizontal="right" vertical="center" wrapText="1"/>
    </xf>
    <xf numFmtId="38" fontId="19" fillId="0" borderId="11" xfId="1" applyFont="1" applyFill="1" applyBorder="1" applyAlignment="1">
      <alignment horizontal="right" vertical="center" wrapText="1"/>
    </xf>
    <xf numFmtId="3" fontId="15" fillId="0" borderId="27" xfId="0" applyNumberFormat="1" applyFont="1" applyFill="1" applyBorder="1" applyAlignment="1">
      <alignment horizontal="right" vertical="center" wrapText="1"/>
    </xf>
    <xf numFmtId="3" fontId="15" fillId="0" borderId="29" xfId="0" applyNumberFormat="1" applyFont="1" applyFill="1" applyBorder="1" applyAlignment="1">
      <alignment horizontal="right" vertical="center" wrapText="1"/>
    </xf>
    <xf numFmtId="3" fontId="15" fillId="0" borderId="21" xfId="0" applyNumberFormat="1" applyFont="1" applyFill="1" applyBorder="1" applyAlignment="1">
      <alignment horizontal="right" vertical="center" wrapText="1"/>
    </xf>
    <xf numFmtId="176" fontId="15" fillId="0" borderId="4" xfId="0" applyNumberFormat="1" applyFont="1" applyFill="1" applyBorder="1" applyAlignment="1">
      <alignment horizontal="right" vertical="center" wrapText="1"/>
    </xf>
    <xf numFmtId="3" fontId="15" fillId="0" borderId="17" xfId="0" applyNumberFormat="1" applyFont="1" applyFill="1" applyBorder="1" applyAlignment="1">
      <alignment horizontal="right" vertical="center" wrapText="1"/>
    </xf>
    <xf numFmtId="3" fontId="15" fillId="0" borderId="16" xfId="0" applyNumberFormat="1" applyFont="1" applyFill="1" applyBorder="1" applyAlignment="1">
      <alignment horizontal="right" vertical="center" wrapText="1"/>
    </xf>
    <xf numFmtId="3" fontId="15" fillId="0" borderId="15" xfId="0" applyNumberFormat="1" applyFont="1" applyFill="1" applyBorder="1" applyAlignment="1">
      <alignment horizontal="right" vertical="center" wrapText="1"/>
    </xf>
    <xf numFmtId="176" fontId="15" fillId="0" borderId="6" xfId="0" applyNumberFormat="1" applyFont="1" applyFill="1" applyBorder="1" applyAlignment="1">
      <alignment horizontal="right" vertical="center" wrapText="1"/>
    </xf>
    <xf numFmtId="3" fontId="15" fillId="0" borderId="14" xfId="0" applyNumberFormat="1" applyFont="1" applyFill="1" applyBorder="1" applyAlignment="1">
      <alignment horizontal="right" vertical="center" wrapText="1"/>
    </xf>
    <xf numFmtId="3" fontId="15" fillId="0" borderId="13" xfId="0" applyNumberFormat="1" applyFont="1" applyFill="1" applyBorder="1" applyAlignment="1">
      <alignment horizontal="right" vertical="center" wrapText="1"/>
    </xf>
    <xf numFmtId="3" fontId="15" fillId="0" borderId="12" xfId="0" applyNumberFormat="1" applyFont="1" applyFill="1" applyBorder="1" applyAlignment="1">
      <alignment horizontal="right" vertical="center" wrapText="1"/>
    </xf>
    <xf numFmtId="176" fontId="15" fillId="0" borderId="10" xfId="0" applyNumberFormat="1" applyFont="1" applyFill="1" applyBorder="1" applyAlignment="1">
      <alignment horizontal="right" vertical="center" wrapText="1"/>
    </xf>
    <xf numFmtId="3" fontId="15" fillId="0" borderId="25" xfId="0" applyNumberFormat="1" applyFont="1" applyFill="1" applyBorder="1" applyAlignment="1">
      <alignment horizontal="right" vertical="center" wrapText="1"/>
    </xf>
    <xf numFmtId="3" fontId="15" fillId="0" borderId="28" xfId="0" applyNumberFormat="1" applyFont="1" applyFill="1" applyBorder="1" applyAlignment="1">
      <alignment horizontal="right" vertical="center" wrapText="1"/>
    </xf>
    <xf numFmtId="3" fontId="15" fillId="0" borderId="24" xfId="0" applyNumberFormat="1" applyFont="1" applyFill="1" applyBorder="1" applyAlignment="1">
      <alignment horizontal="right" vertical="center" wrapText="1"/>
    </xf>
    <xf numFmtId="176" fontId="15" fillId="0" borderId="11" xfId="0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right" vertical="center" wrapText="1"/>
    </xf>
    <xf numFmtId="176" fontId="16" fillId="0" borderId="1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justify" vertical="center"/>
    </xf>
    <xf numFmtId="0" fontId="9" fillId="0" borderId="23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15" fillId="0" borderId="35" xfId="0" applyNumberFormat="1" applyFont="1" applyFill="1" applyBorder="1" applyAlignment="1">
      <alignment horizontal="right" vertical="center" wrapText="1"/>
    </xf>
    <xf numFmtId="3" fontId="15" fillId="0" borderId="34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9" fillId="0" borderId="45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33" xfId="0" applyFont="1" applyBorder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5" fillId="0" borderId="0" xfId="0" applyFont="1" applyFill="1" applyAlignment="1">
      <alignment horizontal="justify" vertical="center"/>
    </xf>
    <xf numFmtId="0" fontId="18" fillId="0" borderId="0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/>
    </xf>
    <xf numFmtId="0" fontId="6" fillId="0" borderId="8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75" xfId="0" applyFont="1" applyBorder="1" applyAlignment="1">
      <alignment horizontal="center" vertical="center" textRotation="255"/>
    </xf>
    <xf numFmtId="0" fontId="6" fillId="0" borderId="8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7" fillId="0" borderId="66" xfId="0" applyFont="1" applyBorder="1" applyAlignment="1">
      <alignment horizontal="justify" vertical="center"/>
    </xf>
    <xf numFmtId="0" fontId="17" fillId="0" borderId="65" xfId="0" applyFont="1" applyBorder="1" applyAlignment="1">
      <alignment horizontal="justify" vertical="center"/>
    </xf>
    <xf numFmtId="0" fontId="17" fillId="0" borderId="64" xfId="0" applyFont="1" applyBorder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center"/>
    </xf>
    <xf numFmtId="0" fontId="18" fillId="0" borderId="51" xfId="0" applyFont="1" applyBorder="1">
      <alignment vertical="center"/>
    </xf>
    <xf numFmtId="0" fontId="6" fillId="0" borderId="0" xfId="0" applyFont="1" applyFill="1">
      <alignment vertical="center"/>
    </xf>
    <xf numFmtId="0" fontId="18" fillId="0" borderId="33" xfId="0" applyFont="1" applyBorder="1">
      <alignment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 readingOrder="2"/>
    </xf>
    <xf numFmtId="0" fontId="6" fillId="0" borderId="88" xfId="0" applyFont="1" applyBorder="1" applyAlignment="1">
      <alignment horizontal="center" vertical="center" wrapText="1" readingOrder="2"/>
    </xf>
    <xf numFmtId="0" fontId="6" fillId="0" borderId="25" xfId="0" applyFont="1" applyBorder="1" applyAlignment="1">
      <alignment horizontal="center" vertical="center" wrapText="1" readingOrder="2"/>
    </xf>
    <xf numFmtId="0" fontId="6" fillId="0" borderId="2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80" fontId="19" fillId="0" borderId="37" xfId="0" applyNumberFormat="1" applyFont="1" applyBorder="1" applyAlignment="1">
      <alignment horizontal="right" vertical="center" wrapText="1"/>
    </xf>
    <xf numFmtId="180" fontId="19" fillId="0" borderId="26" xfId="0" applyNumberFormat="1" applyFont="1" applyBorder="1" applyAlignment="1">
      <alignment horizontal="right" vertical="center" wrapText="1"/>
    </xf>
    <xf numFmtId="0" fontId="6" fillId="0" borderId="36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51FF21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14"/>
  <sheetViews>
    <sheetView tabSelected="1" view="pageBreakPreview" zoomScale="160" zoomScaleNormal="100" zoomScaleSheetLayoutView="160" workbookViewId="0">
      <selection activeCell="B10" sqref="B10"/>
    </sheetView>
  </sheetViews>
  <sheetFormatPr defaultColWidth="9" defaultRowHeight="14.4" x14ac:dyDescent="0.45"/>
  <cols>
    <col min="1" max="1" width="31.59765625" style="2" bestFit="1" customWidth="1"/>
    <col min="2" max="2" width="13.8984375" style="2" customWidth="1"/>
    <col min="3" max="3" width="5.8984375" style="2" customWidth="1"/>
    <col min="4" max="16384" width="9" style="2"/>
  </cols>
  <sheetData>
    <row r="1" spans="1:2" ht="18" x14ac:dyDescent="0.45">
      <c r="A1" s="1" t="s">
        <v>347</v>
      </c>
    </row>
    <row r="2" spans="1:2" ht="15" thickBot="1" x14ac:dyDescent="0.5">
      <c r="B2" s="3" t="s">
        <v>318</v>
      </c>
    </row>
    <row r="3" spans="1:2" ht="15" thickBot="1" x14ac:dyDescent="0.5">
      <c r="A3" s="4" t="s">
        <v>0</v>
      </c>
      <c r="B3" s="5" t="s">
        <v>1</v>
      </c>
    </row>
    <row r="4" spans="1:2" x14ac:dyDescent="0.45">
      <c r="A4" s="6" t="s">
        <v>357</v>
      </c>
      <c r="B4" s="10">
        <v>69649</v>
      </c>
    </row>
    <row r="5" spans="1:2" x14ac:dyDescent="0.45">
      <c r="A5" s="7" t="s">
        <v>2</v>
      </c>
      <c r="B5" s="11">
        <v>17451</v>
      </c>
    </row>
    <row r="6" spans="1:2" x14ac:dyDescent="0.45">
      <c r="A6" s="7" t="s">
        <v>3</v>
      </c>
      <c r="B6" s="11">
        <v>3846</v>
      </c>
    </row>
    <row r="7" spans="1:2" x14ac:dyDescent="0.45">
      <c r="A7" s="7" t="s">
        <v>4</v>
      </c>
      <c r="B7" s="11">
        <v>4186</v>
      </c>
    </row>
    <row r="8" spans="1:2" x14ac:dyDescent="0.45">
      <c r="A8" s="7" t="s">
        <v>5</v>
      </c>
      <c r="B8" s="11">
        <v>104673</v>
      </c>
    </row>
    <row r="9" spans="1:2" x14ac:dyDescent="0.45">
      <c r="A9" s="8" t="s">
        <v>320</v>
      </c>
      <c r="B9" s="12">
        <v>20698</v>
      </c>
    </row>
    <row r="10" spans="1:2" x14ac:dyDescent="0.45">
      <c r="A10" s="7" t="s">
        <v>321</v>
      </c>
      <c r="B10" s="11">
        <v>259050</v>
      </c>
    </row>
    <row r="11" spans="1:2" x14ac:dyDescent="0.45">
      <c r="A11" s="7" t="s">
        <v>6</v>
      </c>
      <c r="B11" s="11">
        <v>185360</v>
      </c>
    </row>
    <row r="12" spans="1:2" x14ac:dyDescent="0.45">
      <c r="A12" s="8" t="s">
        <v>322</v>
      </c>
      <c r="B12" s="12">
        <v>9579</v>
      </c>
    </row>
    <row r="13" spans="1:2" x14ac:dyDescent="0.45">
      <c r="A13" s="7" t="s">
        <v>7</v>
      </c>
      <c r="B13" s="13">
        <v>1730889</v>
      </c>
    </row>
    <row r="14" spans="1:2" ht="15" thickBot="1" x14ac:dyDescent="0.5">
      <c r="A14" s="9" t="s">
        <v>8</v>
      </c>
      <c r="B14" s="14">
        <f>SUM(B4:B13)</f>
        <v>2405381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N4"/>
  <sheetViews>
    <sheetView view="pageBreakPreview" zoomScale="130" zoomScaleNormal="112" zoomScaleSheetLayoutView="130" workbookViewId="0">
      <selection sqref="A1:N1"/>
    </sheetView>
  </sheetViews>
  <sheetFormatPr defaultColWidth="9" defaultRowHeight="14.4" x14ac:dyDescent="0.45"/>
  <cols>
    <col min="1" max="1" width="5.5" style="132" bestFit="1" customWidth="1"/>
    <col min="2" max="13" width="5.19921875" style="132" customWidth="1"/>
    <col min="14" max="14" width="7.3984375" style="132" bestFit="1" customWidth="1"/>
    <col min="15" max="16384" width="9" style="132"/>
  </cols>
  <sheetData>
    <row r="1" spans="1:14" ht="18" x14ac:dyDescent="0.45">
      <c r="A1" s="538" t="s">
        <v>104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</row>
    <row r="2" spans="1:14" ht="18.600000000000001" thickBot="1" x14ac:dyDescent="0.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15" thickBot="1" x14ac:dyDescent="0.5">
      <c r="A3" s="134"/>
      <c r="B3" s="135" t="s">
        <v>101</v>
      </c>
      <c r="C3" s="136" t="s">
        <v>100</v>
      </c>
      <c r="D3" s="136" t="s">
        <v>99</v>
      </c>
      <c r="E3" s="136" t="s">
        <v>98</v>
      </c>
      <c r="F3" s="136" t="s">
        <v>97</v>
      </c>
      <c r="G3" s="136" t="s">
        <v>96</v>
      </c>
      <c r="H3" s="136" t="s">
        <v>95</v>
      </c>
      <c r="I3" s="136" t="s">
        <v>94</v>
      </c>
      <c r="J3" s="136" t="s">
        <v>93</v>
      </c>
      <c r="K3" s="136" t="s">
        <v>92</v>
      </c>
      <c r="L3" s="136" t="s">
        <v>91</v>
      </c>
      <c r="M3" s="137" t="s">
        <v>90</v>
      </c>
      <c r="N3" s="138" t="s">
        <v>103</v>
      </c>
    </row>
    <row r="4" spans="1:14" ht="15" thickBot="1" x14ac:dyDescent="0.5">
      <c r="A4" s="139" t="s">
        <v>102</v>
      </c>
      <c r="B4" s="45">
        <v>115</v>
      </c>
      <c r="C4" s="140">
        <v>130</v>
      </c>
      <c r="D4" s="140">
        <v>138</v>
      </c>
      <c r="E4" s="140">
        <v>152</v>
      </c>
      <c r="F4" s="140">
        <v>108</v>
      </c>
      <c r="G4" s="140">
        <v>106</v>
      </c>
      <c r="H4" s="140">
        <v>104</v>
      </c>
      <c r="I4" s="140">
        <v>147</v>
      </c>
      <c r="J4" s="140">
        <v>81</v>
      </c>
      <c r="K4" s="140">
        <v>116</v>
      </c>
      <c r="L4" s="140">
        <v>131</v>
      </c>
      <c r="M4" s="141">
        <v>148</v>
      </c>
      <c r="N4" s="142">
        <v>1476</v>
      </c>
    </row>
  </sheetData>
  <mergeCells count="1">
    <mergeCell ref="A1:N1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O5"/>
  <sheetViews>
    <sheetView view="pageBreakPreview" zoomScale="115" zoomScaleNormal="100" zoomScaleSheetLayoutView="115" workbookViewId="0">
      <selection sqref="A1:E1"/>
    </sheetView>
  </sheetViews>
  <sheetFormatPr defaultColWidth="9" defaultRowHeight="14.4" x14ac:dyDescent="0.45"/>
  <cols>
    <col min="1" max="1" width="13.8984375" style="2" bestFit="1" customWidth="1"/>
    <col min="2" max="2" width="7.09765625" style="2" bestFit="1" customWidth="1"/>
    <col min="3" max="6" width="7.5" style="2" bestFit="1" customWidth="1"/>
    <col min="7" max="7" width="7.09765625" style="2" bestFit="1" customWidth="1"/>
    <col min="8" max="8" width="7.5" style="2" bestFit="1" customWidth="1"/>
    <col min="9" max="9" width="6.8984375" style="2" customWidth="1"/>
    <col min="10" max="10" width="6.59765625" style="2" bestFit="1" customWidth="1"/>
    <col min="11" max="11" width="7.5" style="2" bestFit="1" customWidth="1"/>
    <col min="12" max="12" width="7.8984375" style="2" customWidth="1"/>
    <col min="13" max="13" width="7.59765625" style="2" bestFit="1" customWidth="1"/>
    <col min="14" max="14" width="8.59765625" style="2" bestFit="1" customWidth="1"/>
    <col min="15" max="16384" width="9" style="2"/>
  </cols>
  <sheetData>
    <row r="1" spans="1:15" ht="18" x14ac:dyDescent="0.45">
      <c r="A1" s="539" t="s">
        <v>107</v>
      </c>
      <c r="B1" s="539"/>
      <c r="C1" s="539"/>
      <c r="D1" s="539"/>
      <c r="E1" s="539"/>
    </row>
    <row r="2" spans="1:15" ht="18.600000000000001" thickBot="1" x14ac:dyDescent="0.5">
      <c r="A2" s="143"/>
    </row>
    <row r="3" spans="1:15" ht="15" thickBot="1" x14ac:dyDescent="0.5">
      <c r="A3" s="4"/>
      <c r="B3" s="5" t="s">
        <v>101</v>
      </c>
      <c r="C3" s="5" t="s">
        <v>100</v>
      </c>
      <c r="D3" s="5" t="s">
        <v>99</v>
      </c>
      <c r="E3" s="5" t="s">
        <v>98</v>
      </c>
      <c r="F3" s="5" t="s">
        <v>97</v>
      </c>
      <c r="G3" s="5" t="s">
        <v>96</v>
      </c>
      <c r="H3" s="5" t="s">
        <v>95</v>
      </c>
      <c r="I3" s="5" t="s">
        <v>94</v>
      </c>
      <c r="J3" s="5" t="s">
        <v>93</v>
      </c>
      <c r="K3" s="5" t="s">
        <v>92</v>
      </c>
      <c r="L3" s="5" t="s">
        <v>91</v>
      </c>
      <c r="M3" s="5" t="s">
        <v>90</v>
      </c>
      <c r="N3" s="5" t="s">
        <v>103</v>
      </c>
    </row>
    <row r="4" spans="1:15" ht="15" thickBot="1" x14ac:dyDescent="0.5">
      <c r="A4" s="55" t="s">
        <v>106</v>
      </c>
      <c r="B4" s="14">
        <v>8674</v>
      </c>
      <c r="C4" s="14">
        <v>8370</v>
      </c>
      <c r="D4" s="14">
        <v>8912</v>
      </c>
      <c r="E4" s="14">
        <v>8595</v>
      </c>
      <c r="F4" s="14">
        <v>8935</v>
      </c>
      <c r="G4" s="14">
        <v>8607</v>
      </c>
      <c r="H4" s="14">
        <v>8145</v>
      </c>
      <c r="I4" s="14">
        <v>9030</v>
      </c>
      <c r="J4" s="14">
        <v>8469</v>
      </c>
      <c r="K4" s="14">
        <v>6339</v>
      </c>
      <c r="L4" s="14">
        <v>8753</v>
      </c>
      <c r="M4" s="14">
        <v>8845</v>
      </c>
      <c r="N4" s="14">
        <v>101674</v>
      </c>
      <c r="O4" s="144"/>
    </row>
    <row r="5" spans="1:15" ht="15" thickBot="1" x14ac:dyDescent="0.5">
      <c r="A5" s="55" t="s">
        <v>105</v>
      </c>
      <c r="B5" s="14">
        <v>9153</v>
      </c>
      <c r="C5" s="14">
        <v>9834</v>
      </c>
      <c r="D5" s="14">
        <v>9739</v>
      </c>
      <c r="E5" s="14">
        <v>9157</v>
      </c>
      <c r="F5" s="14">
        <v>10234</v>
      </c>
      <c r="G5" s="14">
        <v>9352</v>
      </c>
      <c r="H5" s="14">
        <v>9171</v>
      </c>
      <c r="I5" s="14">
        <v>9427</v>
      </c>
      <c r="J5" s="14">
        <v>8869</v>
      </c>
      <c r="K5" s="14">
        <v>7544</v>
      </c>
      <c r="L5" s="14">
        <v>9691</v>
      </c>
      <c r="M5" s="14">
        <v>9980</v>
      </c>
      <c r="N5" s="14">
        <v>112151</v>
      </c>
      <c r="O5" s="144"/>
    </row>
  </sheetData>
  <mergeCells count="1">
    <mergeCell ref="A1:E1"/>
  </mergeCells>
  <phoneticPr fontId="1"/>
  <pageMargins left="0.7" right="0.7" top="0.75" bottom="0.75" header="0.3" footer="0.3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O5"/>
  <sheetViews>
    <sheetView view="pageBreakPreview" zoomScale="115" zoomScaleNormal="96" zoomScaleSheetLayoutView="115" workbookViewId="0">
      <selection activeCell="E19" sqref="E19"/>
    </sheetView>
  </sheetViews>
  <sheetFormatPr defaultColWidth="24.59765625" defaultRowHeight="14.4" x14ac:dyDescent="0.45"/>
  <cols>
    <col min="1" max="1" width="13.19921875" style="2" customWidth="1"/>
    <col min="2" max="2" width="6.09765625" style="2" bestFit="1" customWidth="1"/>
    <col min="3" max="14" width="5.09765625" style="2" customWidth="1"/>
    <col min="15" max="15" width="6.5" style="2" bestFit="1" customWidth="1"/>
    <col min="16" max="16384" width="24.59765625" style="2"/>
  </cols>
  <sheetData>
    <row r="1" spans="1:15" ht="18" x14ac:dyDescent="0.45">
      <c r="A1" s="539" t="s">
        <v>109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</row>
    <row r="2" spans="1:15" ht="18.600000000000001" thickBot="1" x14ac:dyDescent="0.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5" ht="15" thickBot="1" x14ac:dyDescent="0.5">
      <c r="A3" s="527"/>
      <c r="B3" s="540"/>
      <c r="C3" s="28" t="s">
        <v>101</v>
      </c>
      <c r="D3" s="29" t="s">
        <v>100</v>
      </c>
      <c r="E3" s="29" t="s">
        <v>99</v>
      </c>
      <c r="F3" s="29" t="s">
        <v>98</v>
      </c>
      <c r="G3" s="29" t="s">
        <v>97</v>
      </c>
      <c r="H3" s="29" t="s">
        <v>96</v>
      </c>
      <c r="I3" s="29" t="s">
        <v>95</v>
      </c>
      <c r="J3" s="29" t="s">
        <v>94</v>
      </c>
      <c r="K3" s="29" t="s">
        <v>93</v>
      </c>
      <c r="L3" s="29" t="s">
        <v>92</v>
      </c>
      <c r="M3" s="29" t="s">
        <v>91</v>
      </c>
      <c r="N3" s="30" t="s">
        <v>90</v>
      </c>
      <c r="O3" s="5" t="s">
        <v>103</v>
      </c>
    </row>
    <row r="4" spans="1:15" ht="18.75" customHeight="1" x14ac:dyDescent="0.45">
      <c r="A4" s="543" t="s">
        <v>317</v>
      </c>
      <c r="B4" s="544"/>
      <c r="C4" s="50">
        <v>1</v>
      </c>
      <c r="D4" s="146">
        <v>2</v>
      </c>
      <c r="E4" s="146">
        <v>1</v>
      </c>
      <c r="F4" s="146">
        <v>4</v>
      </c>
      <c r="G4" s="146">
        <v>2</v>
      </c>
      <c r="H4" s="146">
        <v>3</v>
      </c>
      <c r="I4" s="146">
        <v>4</v>
      </c>
      <c r="J4" s="146">
        <v>6</v>
      </c>
      <c r="K4" s="146">
        <v>2</v>
      </c>
      <c r="L4" s="146">
        <v>6</v>
      </c>
      <c r="M4" s="146">
        <v>0</v>
      </c>
      <c r="N4" s="147">
        <v>0</v>
      </c>
      <c r="O4" s="148">
        <v>31</v>
      </c>
    </row>
    <row r="5" spans="1:15" ht="15" thickBot="1" x14ac:dyDescent="0.5">
      <c r="A5" s="541" t="s">
        <v>86</v>
      </c>
      <c r="B5" s="542"/>
      <c r="C5" s="149">
        <v>2</v>
      </c>
      <c r="D5" s="150">
        <v>2</v>
      </c>
      <c r="E5" s="150">
        <v>4</v>
      </c>
      <c r="F5" s="150">
        <v>4</v>
      </c>
      <c r="G5" s="150">
        <v>2</v>
      </c>
      <c r="H5" s="150">
        <v>3</v>
      </c>
      <c r="I5" s="150">
        <v>3</v>
      </c>
      <c r="J5" s="150">
        <v>2</v>
      </c>
      <c r="K5" s="150">
        <v>8</v>
      </c>
      <c r="L5" s="150">
        <v>1</v>
      </c>
      <c r="M5" s="150">
        <v>10</v>
      </c>
      <c r="N5" s="151">
        <v>2</v>
      </c>
      <c r="O5" s="152">
        <v>43</v>
      </c>
    </row>
  </sheetData>
  <mergeCells count="4">
    <mergeCell ref="A1:O1"/>
    <mergeCell ref="A3:B3"/>
    <mergeCell ref="A5:B5"/>
    <mergeCell ref="A4:B4"/>
  </mergeCells>
  <phoneticPr fontId="1"/>
  <pageMargins left="0.7" right="0.7" top="0.75" bottom="0.75" header="0.3" footer="0.3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5"/>
  <sheetViews>
    <sheetView view="pageBreakPreview" zoomScale="130" zoomScaleNormal="100" zoomScaleSheetLayoutView="130" workbookViewId="0">
      <selection activeCell="E23" sqref="E23"/>
    </sheetView>
  </sheetViews>
  <sheetFormatPr defaultColWidth="9" defaultRowHeight="14.4" x14ac:dyDescent="0.45"/>
  <cols>
    <col min="1" max="1" width="5.8984375" style="2" customWidth="1"/>
    <col min="2" max="14" width="7.59765625" style="2" customWidth="1"/>
    <col min="15" max="16384" width="9" style="2"/>
  </cols>
  <sheetData>
    <row r="1" spans="1:14" ht="18" x14ac:dyDescent="0.45">
      <c r="A1" s="539" t="s">
        <v>313</v>
      </c>
      <c r="B1" s="539"/>
      <c r="C1" s="539"/>
      <c r="D1" s="539"/>
      <c r="E1" s="539"/>
    </row>
    <row r="2" spans="1:14" ht="18.600000000000001" thickBot="1" x14ac:dyDescent="0.5">
      <c r="A2" s="143"/>
    </row>
    <row r="3" spans="1:14" x14ac:dyDescent="0.45">
      <c r="A3" s="153"/>
      <c r="B3" s="154" t="s">
        <v>101</v>
      </c>
      <c r="C3" s="154" t="s">
        <v>100</v>
      </c>
      <c r="D3" s="154" t="s">
        <v>99</v>
      </c>
      <c r="E3" s="154" t="s">
        <v>98</v>
      </c>
      <c r="F3" s="154" t="s">
        <v>97</v>
      </c>
      <c r="G3" s="154" t="s">
        <v>96</v>
      </c>
      <c r="H3" s="154" t="s">
        <v>95</v>
      </c>
      <c r="I3" s="154" t="s">
        <v>94</v>
      </c>
      <c r="J3" s="154" t="s">
        <v>93</v>
      </c>
      <c r="K3" s="154" t="s">
        <v>92</v>
      </c>
      <c r="L3" s="154" t="s">
        <v>91</v>
      </c>
      <c r="M3" s="154" t="s">
        <v>90</v>
      </c>
      <c r="N3" s="155" t="s">
        <v>103</v>
      </c>
    </row>
    <row r="4" spans="1:14" x14ac:dyDescent="0.45">
      <c r="A4" s="156" t="s">
        <v>182</v>
      </c>
      <c r="B4" s="158">
        <v>12</v>
      </c>
      <c r="C4" s="158">
        <v>12</v>
      </c>
      <c r="D4" s="158">
        <v>15</v>
      </c>
      <c r="E4" s="158">
        <v>16</v>
      </c>
      <c r="F4" s="158">
        <v>21</v>
      </c>
      <c r="G4" s="158">
        <v>12</v>
      </c>
      <c r="H4" s="158">
        <v>8</v>
      </c>
      <c r="I4" s="158">
        <v>10</v>
      </c>
      <c r="J4" s="158">
        <v>13</v>
      </c>
      <c r="K4" s="158">
        <v>10</v>
      </c>
      <c r="L4" s="158">
        <v>13</v>
      </c>
      <c r="M4" s="158">
        <v>13</v>
      </c>
      <c r="N4" s="53">
        <v>155</v>
      </c>
    </row>
    <row r="5" spans="1:14" ht="15" thickBot="1" x14ac:dyDescent="0.5">
      <c r="A5" s="157" t="s">
        <v>102</v>
      </c>
      <c r="B5" s="150">
        <v>31</v>
      </c>
      <c r="C5" s="150">
        <v>54</v>
      </c>
      <c r="D5" s="150">
        <v>78</v>
      </c>
      <c r="E5" s="150">
        <v>80</v>
      </c>
      <c r="F5" s="150">
        <v>104</v>
      </c>
      <c r="G5" s="150">
        <v>55</v>
      </c>
      <c r="H5" s="150">
        <v>40</v>
      </c>
      <c r="I5" s="150">
        <v>56</v>
      </c>
      <c r="J5" s="150">
        <v>50</v>
      </c>
      <c r="K5" s="150">
        <v>49</v>
      </c>
      <c r="L5" s="150">
        <v>52</v>
      </c>
      <c r="M5" s="150">
        <v>66</v>
      </c>
      <c r="N5" s="151">
        <v>715</v>
      </c>
    </row>
  </sheetData>
  <mergeCells count="1">
    <mergeCell ref="A1:E1"/>
  </mergeCells>
  <phoneticPr fontId="1"/>
  <pageMargins left="0.7" right="0.7" top="0.75" bottom="0.75" header="0.3" footer="0.3"/>
  <pageSetup paperSize="9" scale="7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E49"/>
  <sheetViews>
    <sheetView view="pageBreakPreview" zoomScale="115" zoomScaleNormal="100" zoomScaleSheetLayoutView="115" workbookViewId="0">
      <selection activeCell="H20" sqref="H20"/>
    </sheetView>
  </sheetViews>
  <sheetFormatPr defaultColWidth="9" defaultRowHeight="14.4" x14ac:dyDescent="0.45"/>
  <cols>
    <col min="1" max="1" width="11" style="2" bestFit="1" customWidth="1"/>
    <col min="2" max="2" width="9" style="2" bestFit="1" customWidth="1"/>
    <col min="3" max="3" width="7.09765625" style="2" bestFit="1" customWidth="1"/>
    <col min="4" max="16384" width="9" style="2"/>
  </cols>
  <sheetData>
    <row r="1" spans="1:3" ht="18" x14ac:dyDescent="0.45">
      <c r="A1" s="171" t="s">
        <v>158</v>
      </c>
      <c r="B1" s="171"/>
      <c r="C1" s="171"/>
    </row>
    <row r="2" spans="1:3" ht="15" thickBot="1" x14ac:dyDescent="0.5">
      <c r="A2" s="159"/>
    </row>
    <row r="3" spans="1:3" ht="15" thickBot="1" x14ac:dyDescent="0.5">
      <c r="A3" s="4" t="s">
        <v>157</v>
      </c>
      <c r="B3" s="29" t="s">
        <v>156</v>
      </c>
      <c r="C3" s="30" t="s">
        <v>155</v>
      </c>
    </row>
    <row r="4" spans="1:3" x14ac:dyDescent="0.45">
      <c r="A4" s="160" t="s">
        <v>154</v>
      </c>
      <c r="B4" s="173">
        <v>1195</v>
      </c>
      <c r="C4" s="174">
        <v>140.6</v>
      </c>
    </row>
    <row r="5" spans="1:3" x14ac:dyDescent="0.45">
      <c r="A5" s="35" t="s">
        <v>153</v>
      </c>
      <c r="B5" s="175">
        <v>1092</v>
      </c>
      <c r="C5" s="21">
        <v>62.8</v>
      </c>
    </row>
    <row r="6" spans="1:3" x14ac:dyDescent="0.45">
      <c r="A6" s="35" t="s">
        <v>152</v>
      </c>
      <c r="B6" s="175">
        <v>1895</v>
      </c>
      <c r="C6" s="21">
        <v>13.8</v>
      </c>
    </row>
    <row r="7" spans="1:3" x14ac:dyDescent="0.45">
      <c r="A7" s="35" t="s">
        <v>151</v>
      </c>
      <c r="B7" s="175">
        <v>1518</v>
      </c>
      <c r="C7" s="21">
        <v>14.5</v>
      </c>
    </row>
    <row r="8" spans="1:3" x14ac:dyDescent="0.45">
      <c r="A8" s="35" t="s">
        <v>150</v>
      </c>
      <c r="B8" s="175">
        <v>1794</v>
      </c>
      <c r="C8" s="21">
        <v>4.5</v>
      </c>
    </row>
    <row r="9" spans="1:3" x14ac:dyDescent="0.45">
      <c r="A9" s="35" t="s">
        <v>149</v>
      </c>
      <c r="B9" s="175">
        <v>1246</v>
      </c>
      <c r="C9" s="21">
        <v>40.6</v>
      </c>
    </row>
    <row r="10" spans="1:3" x14ac:dyDescent="0.45">
      <c r="A10" s="35" t="s">
        <v>148</v>
      </c>
      <c r="B10" s="175">
        <v>1046</v>
      </c>
      <c r="C10" s="21">
        <v>3</v>
      </c>
    </row>
    <row r="11" spans="1:3" x14ac:dyDescent="0.45">
      <c r="A11" s="35" t="s">
        <v>147</v>
      </c>
      <c r="B11" s="175">
        <v>1780</v>
      </c>
      <c r="C11" s="21">
        <v>6.1</v>
      </c>
    </row>
    <row r="12" spans="1:3" x14ac:dyDescent="0.45">
      <c r="A12" s="35" t="s">
        <v>146</v>
      </c>
      <c r="B12" s="176">
        <v>433</v>
      </c>
      <c r="C12" s="21">
        <v>5</v>
      </c>
    </row>
    <row r="13" spans="1:3" x14ac:dyDescent="0.45">
      <c r="A13" s="35" t="s">
        <v>145</v>
      </c>
      <c r="B13" s="175">
        <v>2267</v>
      </c>
      <c r="C13" s="21">
        <v>5.8</v>
      </c>
    </row>
    <row r="14" spans="1:3" x14ac:dyDescent="0.45">
      <c r="A14" s="35" t="s">
        <v>144</v>
      </c>
      <c r="B14" s="175">
        <v>3285</v>
      </c>
      <c r="C14" s="21">
        <v>8.4</v>
      </c>
    </row>
    <row r="15" spans="1:3" x14ac:dyDescent="0.45">
      <c r="A15" s="35" t="s">
        <v>143</v>
      </c>
      <c r="B15" s="175">
        <v>3137</v>
      </c>
      <c r="C15" s="21">
        <v>42</v>
      </c>
    </row>
    <row r="16" spans="1:3" x14ac:dyDescent="0.45">
      <c r="A16" s="35" t="s">
        <v>142</v>
      </c>
      <c r="B16" s="175">
        <v>1649</v>
      </c>
      <c r="C16" s="21">
        <v>7.3</v>
      </c>
    </row>
    <row r="17" spans="1:4" x14ac:dyDescent="0.45">
      <c r="A17" s="35" t="s">
        <v>359</v>
      </c>
      <c r="B17" s="176">
        <v>395</v>
      </c>
      <c r="C17" s="21">
        <v>2.8</v>
      </c>
    </row>
    <row r="18" spans="1:4" x14ac:dyDescent="0.45">
      <c r="A18" s="35" t="s">
        <v>141</v>
      </c>
      <c r="B18" s="176">
        <v>272</v>
      </c>
      <c r="C18" s="21">
        <v>2.2999999999999998</v>
      </c>
    </row>
    <row r="19" spans="1:4" x14ac:dyDescent="0.45">
      <c r="A19" s="35" t="s">
        <v>140</v>
      </c>
      <c r="B19" s="172">
        <v>782</v>
      </c>
      <c r="C19" s="163">
        <v>14.5</v>
      </c>
    </row>
    <row r="20" spans="1:4" x14ac:dyDescent="0.45">
      <c r="A20" s="35" t="s">
        <v>139</v>
      </c>
      <c r="B20" s="158">
        <v>363</v>
      </c>
      <c r="C20" s="165">
        <v>3.1</v>
      </c>
    </row>
    <row r="21" spans="1:4" x14ac:dyDescent="0.45">
      <c r="A21" s="35" t="s">
        <v>138</v>
      </c>
      <c r="B21" s="166">
        <v>1797</v>
      </c>
      <c r="C21" s="165">
        <v>3.7</v>
      </c>
    </row>
    <row r="22" spans="1:4" x14ac:dyDescent="0.45">
      <c r="A22" s="35" t="s">
        <v>137</v>
      </c>
      <c r="B22" s="166">
        <v>1059</v>
      </c>
      <c r="C22" s="165">
        <v>4.0999999999999996</v>
      </c>
    </row>
    <row r="23" spans="1:4" x14ac:dyDescent="0.45">
      <c r="A23" s="35" t="s">
        <v>136</v>
      </c>
      <c r="B23" s="166">
        <v>1711</v>
      </c>
      <c r="C23" s="165">
        <v>25.5</v>
      </c>
    </row>
    <row r="24" spans="1:4" x14ac:dyDescent="0.45">
      <c r="A24" s="35" t="s">
        <v>135</v>
      </c>
      <c r="B24" s="166">
        <v>2966</v>
      </c>
      <c r="C24" s="165">
        <v>1.1000000000000001</v>
      </c>
    </row>
    <row r="25" spans="1:4" x14ac:dyDescent="0.45">
      <c r="A25" s="35" t="s">
        <v>134</v>
      </c>
      <c r="B25" s="166">
        <v>1311</v>
      </c>
      <c r="C25" s="165">
        <v>21.1</v>
      </c>
    </row>
    <row r="26" spans="1:4" x14ac:dyDescent="0.45">
      <c r="A26" s="35" t="s">
        <v>133</v>
      </c>
      <c r="B26" s="166">
        <v>1071</v>
      </c>
      <c r="C26" s="165">
        <v>9.3000000000000007</v>
      </c>
    </row>
    <row r="27" spans="1:4" x14ac:dyDescent="0.45">
      <c r="A27" s="35" t="s">
        <v>132</v>
      </c>
      <c r="B27" s="166">
        <v>1077</v>
      </c>
      <c r="C27" s="165">
        <v>10.1</v>
      </c>
      <c r="D27" s="79"/>
    </row>
    <row r="28" spans="1:4" x14ac:dyDescent="0.45">
      <c r="A28" s="35" t="s">
        <v>131</v>
      </c>
      <c r="B28" s="166">
        <v>619</v>
      </c>
      <c r="C28" s="165">
        <v>10.7</v>
      </c>
      <c r="D28" s="79"/>
    </row>
    <row r="29" spans="1:4" x14ac:dyDescent="0.45">
      <c r="A29" s="35" t="s">
        <v>130</v>
      </c>
      <c r="B29" s="166">
        <v>3112</v>
      </c>
      <c r="C29" s="165">
        <v>29.3</v>
      </c>
      <c r="D29" s="79"/>
    </row>
    <row r="30" spans="1:4" x14ac:dyDescent="0.45">
      <c r="A30" s="35" t="s">
        <v>129</v>
      </c>
      <c r="B30" s="166">
        <v>2524</v>
      </c>
      <c r="C30" s="165">
        <v>25.9</v>
      </c>
      <c r="D30" s="79"/>
    </row>
    <row r="31" spans="1:4" x14ac:dyDescent="0.45">
      <c r="A31" s="35" t="s">
        <v>128</v>
      </c>
      <c r="B31" s="158">
        <v>796</v>
      </c>
      <c r="C31" s="165">
        <v>63.2</v>
      </c>
      <c r="D31" s="79"/>
    </row>
    <row r="32" spans="1:4" x14ac:dyDescent="0.45">
      <c r="A32" s="35" t="s">
        <v>127</v>
      </c>
      <c r="B32" s="158">
        <v>212</v>
      </c>
      <c r="C32" s="165">
        <v>14</v>
      </c>
      <c r="D32" s="79"/>
    </row>
    <row r="33" spans="1:5" x14ac:dyDescent="0.45">
      <c r="A33" s="35" t="s">
        <v>126</v>
      </c>
      <c r="B33" s="158">
        <v>375</v>
      </c>
      <c r="C33" s="165">
        <v>81.2</v>
      </c>
      <c r="D33" s="79"/>
    </row>
    <row r="34" spans="1:5" x14ac:dyDescent="0.45">
      <c r="A34" s="35" t="s">
        <v>125</v>
      </c>
      <c r="B34" s="166">
        <v>1696</v>
      </c>
      <c r="C34" s="165">
        <v>2.1</v>
      </c>
      <c r="D34" s="79"/>
    </row>
    <row r="35" spans="1:5" x14ac:dyDescent="0.45">
      <c r="A35" s="35" t="s">
        <v>124</v>
      </c>
      <c r="B35" s="158">
        <v>723</v>
      </c>
      <c r="C35" s="165">
        <v>13.2</v>
      </c>
      <c r="D35" s="79"/>
    </row>
    <row r="36" spans="1:5" x14ac:dyDescent="0.45">
      <c r="A36" s="35" t="s">
        <v>123</v>
      </c>
      <c r="B36" s="158">
        <v>569</v>
      </c>
      <c r="C36" s="165">
        <v>7.8</v>
      </c>
      <c r="D36" s="79"/>
    </row>
    <row r="37" spans="1:5" x14ac:dyDescent="0.45">
      <c r="A37" s="35" t="s">
        <v>122</v>
      </c>
      <c r="B37" s="158">
        <v>287</v>
      </c>
      <c r="C37" s="165">
        <v>17.7</v>
      </c>
      <c r="D37" s="79"/>
    </row>
    <row r="38" spans="1:5" x14ac:dyDescent="0.45">
      <c r="A38" s="35" t="s">
        <v>121</v>
      </c>
      <c r="B38" s="166">
        <v>967</v>
      </c>
      <c r="C38" s="165">
        <v>5.3</v>
      </c>
      <c r="D38" s="79"/>
    </row>
    <row r="39" spans="1:5" x14ac:dyDescent="0.45">
      <c r="A39" s="35" t="s">
        <v>120</v>
      </c>
      <c r="B39" s="166">
        <v>1263</v>
      </c>
      <c r="C39" s="165">
        <v>6.8</v>
      </c>
      <c r="D39" s="79"/>
    </row>
    <row r="40" spans="1:5" x14ac:dyDescent="0.45">
      <c r="A40" s="35" t="s">
        <v>119</v>
      </c>
      <c r="B40" s="158">
        <v>841</v>
      </c>
      <c r="C40" s="165">
        <v>10.3</v>
      </c>
      <c r="D40" s="79"/>
    </row>
    <row r="41" spans="1:5" x14ac:dyDescent="0.45">
      <c r="A41" s="35" t="s">
        <v>118</v>
      </c>
      <c r="B41" s="167">
        <v>1347</v>
      </c>
      <c r="C41" s="165">
        <v>31.2</v>
      </c>
      <c r="D41" s="79"/>
    </row>
    <row r="42" spans="1:5" x14ac:dyDescent="0.45">
      <c r="A42" s="35" t="s">
        <v>117</v>
      </c>
      <c r="B42" s="166">
        <v>1069</v>
      </c>
      <c r="C42" s="165">
        <v>10.8</v>
      </c>
      <c r="D42" s="79"/>
    </row>
    <row r="43" spans="1:5" x14ac:dyDescent="0.45">
      <c r="A43" s="35" t="s">
        <v>116</v>
      </c>
      <c r="B43" s="166">
        <v>457</v>
      </c>
      <c r="C43" s="165">
        <v>56</v>
      </c>
      <c r="D43" s="79"/>
    </row>
    <row r="44" spans="1:5" x14ac:dyDescent="0.45">
      <c r="A44" s="35" t="s">
        <v>115</v>
      </c>
      <c r="B44" s="164">
        <v>886</v>
      </c>
      <c r="C44" s="165">
        <v>15.3</v>
      </c>
      <c r="D44" s="79"/>
    </row>
    <row r="45" spans="1:5" x14ac:dyDescent="0.45">
      <c r="A45" s="35" t="s">
        <v>114</v>
      </c>
      <c r="B45" s="166">
        <v>1265</v>
      </c>
      <c r="C45" s="165">
        <v>25.9</v>
      </c>
      <c r="D45" s="79"/>
    </row>
    <row r="46" spans="1:5" ht="15" thickBot="1" x14ac:dyDescent="0.5">
      <c r="A46" s="41" t="s">
        <v>113</v>
      </c>
      <c r="B46" s="168">
        <v>545</v>
      </c>
      <c r="C46" s="169">
        <v>38.6</v>
      </c>
      <c r="D46" s="79"/>
    </row>
    <row r="47" spans="1:5" ht="15" thickBot="1" x14ac:dyDescent="0.5">
      <c r="A47" s="4" t="s">
        <v>112</v>
      </c>
      <c r="B47" s="170">
        <f>SUM(B4:B46)</f>
        <v>54694</v>
      </c>
      <c r="C47" s="177">
        <v>6.2</v>
      </c>
      <c r="D47" s="79"/>
      <c r="E47" s="144"/>
    </row>
    <row r="48" spans="1:5" ht="23.25" customHeight="1" x14ac:dyDescent="0.45">
      <c r="A48" s="545" t="s">
        <v>111</v>
      </c>
      <c r="B48" s="545"/>
      <c r="C48" s="545"/>
      <c r="D48" s="545"/>
    </row>
    <row r="49" spans="1:4" x14ac:dyDescent="0.45">
      <c r="A49" s="159" t="s">
        <v>358</v>
      </c>
      <c r="B49" s="159"/>
      <c r="C49" s="159"/>
      <c r="D49" s="161"/>
    </row>
  </sheetData>
  <mergeCells count="1">
    <mergeCell ref="A48:D48"/>
  </mergeCells>
  <phoneticPr fontId="1"/>
  <pageMargins left="0.7" right="0.7" top="0.75" bottom="0.75" header="0.3" footer="0.3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N11"/>
  <sheetViews>
    <sheetView view="pageBreakPreview" zoomScale="145" zoomScaleNormal="100" zoomScaleSheetLayoutView="145" workbookViewId="0">
      <selection sqref="A1:N1"/>
    </sheetView>
  </sheetViews>
  <sheetFormatPr defaultColWidth="9" defaultRowHeight="14.4" x14ac:dyDescent="0.45"/>
  <cols>
    <col min="1" max="1" width="16.09765625" style="2" bestFit="1" customWidth="1"/>
    <col min="2" max="13" width="5.19921875" style="2" customWidth="1"/>
    <col min="14" max="14" width="6" style="2" bestFit="1" customWidth="1"/>
    <col min="15" max="16384" width="9" style="2"/>
  </cols>
  <sheetData>
    <row r="1" spans="1:14" ht="18" x14ac:dyDescent="0.45">
      <c r="A1" s="511" t="s">
        <v>360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</row>
    <row r="2" spans="1:14" ht="18" x14ac:dyDescent="0.4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9.5" customHeight="1" thickBot="1" x14ac:dyDescent="0.5">
      <c r="A3" s="546"/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</row>
    <row r="4" spans="1:14" ht="15" thickBot="1" x14ac:dyDescent="0.5">
      <c r="A4" s="4"/>
      <c r="B4" s="28" t="s">
        <v>101</v>
      </c>
      <c r="C4" s="29" t="s">
        <v>100</v>
      </c>
      <c r="D4" s="29" t="s">
        <v>99</v>
      </c>
      <c r="E4" s="29" t="s">
        <v>98</v>
      </c>
      <c r="F4" s="29" t="s">
        <v>97</v>
      </c>
      <c r="G4" s="29" t="s">
        <v>96</v>
      </c>
      <c r="H4" s="29" t="s">
        <v>95</v>
      </c>
      <c r="I4" s="29" t="s">
        <v>94</v>
      </c>
      <c r="J4" s="29" t="s">
        <v>93</v>
      </c>
      <c r="K4" s="29" t="s">
        <v>92</v>
      </c>
      <c r="L4" s="29" t="s">
        <v>91</v>
      </c>
      <c r="M4" s="30" t="s">
        <v>90</v>
      </c>
      <c r="N4" s="5" t="s">
        <v>51</v>
      </c>
    </row>
    <row r="5" spans="1:14" x14ac:dyDescent="0.45">
      <c r="A5" s="179" t="s">
        <v>160</v>
      </c>
      <c r="B5" s="185">
        <v>132</v>
      </c>
      <c r="C5" s="186">
        <v>87</v>
      </c>
      <c r="D5" s="186">
        <v>63</v>
      </c>
      <c r="E5" s="186">
        <v>54</v>
      </c>
      <c r="F5" s="186">
        <v>52</v>
      </c>
      <c r="G5" s="186">
        <v>59</v>
      </c>
      <c r="H5" s="186">
        <v>61</v>
      </c>
      <c r="I5" s="186">
        <v>70</v>
      </c>
      <c r="J5" s="186">
        <v>67</v>
      </c>
      <c r="K5" s="186">
        <v>53</v>
      </c>
      <c r="L5" s="186">
        <v>64</v>
      </c>
      <c r="M5" s="187">
        <v>71</v>
      </c>
      <c r="N5" s="125">
        <v>833</v>
      </c>
    </row>
    <row r="6" spans="1:14" x14ac:dyDescent="0.45">
      <c r="A6" s="180" t="s">
        <v>307</v>
      </c>
      <c r="B6" s="188">
        <v>23</v>
      </c>
      <c r="C6" s="189">
        <v>28</v>
      </c>
      <c r="D6" s="189">
        <v>28</v>
      </c>
      <c r="E6" s="189">
        <v>26</v>
      </c>
      <c r="F6" s="189">
        <v>25</v>
      </c>
      <c r="G6" s="189">
        <v>20</v>
      </c>
      <c r="H6" s="189">
        <v>26</v>
      </c>
      <c r="I6" s="189">
        <v>24</v>
      </c>
      <c r="J6" s="189">
        <v>10</v>
      </c>
      <c r="K6" s="189">
        <v>14</v>
      </c>
      <c r="L6" s="189">
        <v>9</v>
      </c>
      <c r="M6" s="190">
        <v>9</v>
      </c>
      <c r="N6" s="129">
        <v>242</v>
      </c>
    </row>
    <row r="7" spans="1:14" x14ac:dyDescent="0.45">
      <c r="A7" s="181" t="s">
        <v>159</v>
      </c>
      <c r="B7" s="191">
        <v>264</v>
      </c>
      <c r="C7" s="192">
        <v>300</v>
      </c>
      <c r="D7" s="192">
        <v>196</v>
      </c>
      <c r="E7" s="192">
        <v>161</v>
      </c>
      <c r="F7" s="192">
        <v>162</v>
      </c>
      <c r="G7" s="192">
        <v>187</v>
      </c>
      <c r="H7" s="192">
        <v>193</v>
      </c>
      <c r="I7" s="192">
        <v>238</v>
      </c>
      <c r="J7" s="192">
        <v>208</v>
      </c>
      <c r="K7" s="192">
        <v>178</v>
      </c>
      <c r="L7" s="192">
        <v>220</v>
      </c>
      <c r="M7" s="193">
        <v>225</v>
      </c>
      <c r="N7" s="130">
        <v>2532</v>
      </c>
    </row>
    <row r="8" spans="1:14" x14ac:dyDescent="0.45">
      <c r="A8" s="182" t="s">
        <v>308</v>
      </c>
      <c r="B8" s="194">
        <v>52</v>
      </c>
      <c r="C8" s="195">
        <v>65</v>
      </c>
      <c r="D8" s="195">
        <v>62</v>
      </c>
      <c r="E8" s="195">
        <v>58</v>
      </c>
      <c r="F8" s="195">
        <v>58</v>
      </c>
      <c r="G8" s="195">
        <v>45</v>
      </c>
      <c r="H8" s="195">
        <v>62</v>
      </c>
      <c r="I8" s="195">
        <v>53</v>
      </c>
      <c r="J8" s="195">
        <v>23</v>
      </c>
      <c r="K8" s="195">
        <v>35</v>
      </c>
      <c r="L8" s="195">
        <v>20</v>
      </c>
      <c r="M8" s="196">
        <v>20</v>
      </c>
      <c r="N8" s="129">
        <v>553</v>
      </c>
    </row>
    <row r="9" spans="1:14" x14ac:dyDescent="0.45">
      <c r="A9" s="182" t="s">
        <v>309</v>
      </c>
      <c r="B9" s="194">
        <v>132</v>
      </c>
      <c r="C9" s="195">
        <v>150</v>
      </c>
      <c r="D9" s="195">
        <v>98</v>
      </c>
      <c r="E9" s="195">
        <v>81</v>
      </c>
      <c r="F9" s="195">
        <v>81</v>
      </c>
      <c r="G9" s="195">
        <v>94</v>
      </c>
      <c r="H9" s="195">
        <v>97</v>
      </c>
      <c r="I9" s="195">
        <v>119</v>
      </c>
      <c r="J9" s="195">
        <v>104</v>
      </c>
      <c r="K9" s="195">
        <v>89</v>
      </c>
      <c r="L9" s="195">
        <v>110</v>
      </c>
      <c r="M9" s="196">
        <v>113</v>
      </c>
      <c r="N9" s="130">
        <v>1268</v>
      </c>
    </row>
    <row r="10" spans="1:14" ht="15" thickBot="1" x14ac:dyDescent="0.5">
      <c r="A10" s="183" t="s">
        <v>308</v>
      </c>
      <c r="B10" s="197">
        <v>26</v>
      </c>
      <c r="C10" s="198">
        <v>33</v>
      </c>
      <c r="D10" s="198">
        <v>31</v>
      </c>
      <c r="E10" s="198">
        <v>29</v>
      </c>
      <c r="F10" s="198">
        <v>29</v>
      </c>
      <c r="G10" s="198">
        <v>23</v>
      </c>
      <c r="H10" s="198">
        <v>31</v>
      </c>
      <c r="I10" s="198">
        <v>27</v>
      </c>
      <c r="J10" s="198">
        <v>12</v>
      </c>
      <c r="K10" s="198">
        <v>18</v>
      </c>
      <c r="L10" s="198">
        <v>10</v>
      </c>
      <c r="M10" s="199">
        <v>13</v>
      </c>
      <c r="N10" s="200">
        <v>282</v>
      </c>
    </row>
    <row r="11" spans="1:14" x14ac:dyDescent="0.45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</row>
  </sheetData>
  <mergeCells count="2">
    <mergeCell ref="A1:N1"/>
    <mergeCell ref="A3:N3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N6"/>
  <sheetViews>
    <sheetView view="pageBreakPreview" zoomScale="130" zoomScaleNormal="100" zoomScaleSheetLayoutView="130" workbookViewId="0">
      <selection activeCell="C23" sqref="C23"/>
    </sheetView>
  </sheetViews>
  <sheetFormatPr defaultColWidth="9" defaultRowHeight="14.4" x14ac:dyDescent="0.45"/>
  <cols>
    <col min="1" max="1" width="13.8984375" style="2" bestFit="1" customWidth="1"/>
    <col min="2" max="13" width="5.59765625" style="2" customWidth="1"/>
    <col min="14" max="14" width="6" style="2" bestFit="1" customWidth="1"/>
    <col min="15" max="16384" width="9" style="2"/>
  </cols>
  <sheetData>
    <row r="1" spans="1:14" ht="18" x14ac:dyDescent="0.45">
      <c r="A1" s="539" t="s">
        <v>163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</row>
    <row r="2" spans="1:14" ht="15" thickBot="1" x14ac:dyDescent="0.5">
      <c r="A2" s="201"/>
    </row>
    <row r="3" spans="1:14" ht="15" thickBot="1" x14ac:dyDescent="0.5">
      <c r="A3" s="4"/>
      <c r="B3" s="28" t="s">
        <v>101</v>
      </c>
      <c r="C3" s="29" t="s">
        <v>100</v>
      </c>
      <c r="D3" s="29" t="s">
        <v>99</v>
      </c>
      <c r="E3" s="29" t="s">
        <v>98</v>
      </c>
      <c r="F3" s="29" t="s">
        <v>97</v>
      </c>
      <c r="G3" s="29" t="s">
        <v>96</v>
      </c>
      <c r="H3" s="29" t="s">
        <v>95</v>
      </c>
      <c r="I3" s="29" t="s">
        <v>94</v>
      </c>
      <c r="J3" s="29" t="s">
        <v>93</v>
      </c>
      <c r="K3" s="29" t="s">
        <v>92</v>
      </c>
      <c r="L3" s="29" t="s">
        <v>91</v>
      </c>
      <c r="M3" s="30" t="s">
        <v>90</v>
      </c>
      <c r="N3" s="5" t="s">
        <v>51</v>
      </c>
    </row>
    <row r="4" spans="1:14" x14ac:dyDescent="0.45">
      <c r="A4" s="202" t="s">
        <v>162</v>
      </c>
      <c r="B4" s="50">
        <v>79</v>
      </c>
      <c r="C4" s="146">
        <v>66</v>
      </c>
      <c r="D4" s="146">
        <v>72</v>
      </c>
      <c r="E4" s="146">
        <v>69</v>
      </c>
      <c r="F4" s="146">
        <v>68</v>
      </c>
      <c r="G4" s="146">
        <v>60</v>
      </c>
      <c r="H4" s="146">
        <v>75</v>
      </c>
      <c r="I4" s="146">
        <v>73</v>
      </c>
      <c r="J4" s="146">
        <v>62</v>
      </c>
      <c r="K4" s="146">
        <v>59</v>
      </c>
      <c r="L4" s="146">
        <v>55</v>
      </c>
      <c r="M4" s="204">
        <v>82</v>
      </c>
      <c r="N4" s="205">
        <v>820</v>
      </c>
    </row>
    <row r="5" spans="1:14" ht="15" thickBot="1" x14ac:dyDescent="0.5">
      <c r="A5" s="203" t="s">
        <v>161</v>
      </c>
      <c r="B5" s="149">
        <v>230</v>
      </c>
      <c r="C5" s="150">
        <v>206</v>
      </c>
      <c r="D5" s="150">
        <v>180</v>
      </c>
      <c r="E5" s="150">
        <v>201</v>
      </c>
      <c r="F5" s="150">
        <v>182</v>
      </c>
      <c r="G5" s="150">
        <v>178</v>
      </c>
      <c r="H5" s="150">
        <v>192</v>
      </c>
      <c r="I5" s="150">
        <v>223</v>
      </c>
      <c r="J5" s="150">
        <v>156</v>
      </c>
      <c r="K5" s="150">
        <v>148</v>
      </c>
      <c r="L5" s="150">
        <v>141</v>
      </c>
      <c r="M5" s="151">
        <v>182</v>
      </c>
      <c r="N5" s="206">
        <v>2219</v>
      </c>
    </row>
    <row r="6" spans="1:14" x14ac:dyDescent="0.45">
      <c r="A6" s="112"/>
    </row>
  </sheetData>
  <mergeCells count="1">
    <mergeCell ref="A1:N1"/>
  </mergeCells>
  <phoneticPr fontId="1"/>
  <pageMargins left="0.7" right="0.7" top="0.75" bottom="0.75" header="0.3" footer="0.3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O11"/>
  <sheetViews>
    <sheetView view="pageBreakPreview" zoomScale="115" zoomScaleNormal="100" zoomScaleSheetLayoutView="115" workbookViewId="0">
      <selection activeCell="E18" sqref="E18"/>
    </sheetView>
  </sheetViews>
  <sheetFormatPr defaultColWidth="25.5" defaultRowHeight="14.4" x14ac:dyDescent="0.45"/>
  <cols>
    <col min="1" max="1" width="9.5" style="2" bestFit="1" customWidth="1"/>
    <col min="2" max="2" width="11.59765625" style="2" bestFit="1" customWidth="1"/>
    <col min="3" max="15" width="5.8984375" style="2" customWidth="1"/>
    <col min="16" max="16384" width="25.5" style="2"/>
  </cols>
  <sheetData>
    <row r="1" spans="1:15" ht="18" x14ac:dyDescent="0.45">
      <c r="A1" s="539" t="s">
        <v>169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</row>
    <row r="2" spans="1:15" ht="18.75" customHeight="1" x14ac:dyDescent="0.45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5" ht="15" thickBot="1" x14ac:dyDescent="0.5">
      <c r="A3" s="549" t="s">
        <v>168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</row>
    <row r="4" spans="1:15" ht="15" thickBot="1" x14ac:dyDescent="0.5">
      <c r="A4" s="527"/>
      <c r="B4" s="528"/>
      <c r="C4" s="28" t="s">
        <v>101</v>
      </c>
      <c r="D4" s="29" t="s">
        <v>100</v>
      </c>
      <c r="E4" s="29" t="s">
        <v>99</v>
      </c>
      <c r="F4" s="29" t="s">
        <v>98</v>
      </c>
      <c r="G4" s="29" t="s">
        <v>97</v>
      </c>
      <c r="H4" s="29" t="s">
        <v>96</v>
      </c>
      <c r="I4" s="29" t="s">
        <v>95</v>
      </c>
      <c r="J4" s="29" t="s">
        <v>94</v>
      </c>
      <c r="K4" s="29" t="s">
        <v>93</v>
      </c>
      <c r="L4" s="29" t="s">
        <v>92</v>
      </c>
      <c r="M4" s="29" t="s">
        <v>91</v>
      </c>
      <c r="N4" s="30" t="s">
        <v>90</v>
      </c>
      <c r="O4" s="75" t="s">
        <v>51</v>
      </c>
    </row>
    <row r="5" spans="1:15" x14ac:dyDescent="0.45">
      <c r="A5" s="550" t="s">
        <v>167</v>
      </c>
      <c r="B5" s="207" t="s">
        <v>165</v>
      </c>
      <c r="C5" s="210">
        <v>92</v>
      </c>
      <c r="D5" s="211">
        <v>104</v>
      </c>
      <c r="E5" s="211">
        <v>88</v>
      </c>
      <c r="F5" s="211">
        <v>75</v>
      </c>
      <c r="G5" s="211">
        <v>88</v>
      </c>
      <c r="H5" s="211">
        <v>104</v>
      </c>
      <c r="I5" s="211">
        <v>100</v>
      </c>
      <c r="J5" s="211">
        <v>77</v>
      </c>
      <c r="K5" s="211">
        <v>116</v>
      </c>
      <c r="L5" s="211">
        <v>64</v>
      </c>
      <c r="M5" s="211">
        <v>61</v>
      </c>
      <c r="N5" s="212">
        <v>73</v>
      </c>
      <c r="O5" s="213">
        <v>1042</v>
      </c>
    </row>
    <row r="6" spans="1:15" x14ac:dyDescent="0.45">
      <c r="A6" s="547"/>
      <c r="B6" s="208" t="s">
        <v>164</v>
      </c>
      <c r="C6" s="214">
        <v>115</v>
      </c>
      <c r="D6" s="215">
        <v>122</v>
      </c>
      <c r="E6" s="215">
        <v>110</v>
      </c>
      <c r="F6" s="215">
        <v>90</v>
      </c>
      <c r="G6" s="215">
        <v>100</v>
      </c>
      <c r="H6" s="215">
        <v>122</v>
      </c>
      <c r="I6" s="215">
        <v>109</v>
      </c>
      <c r="J6" s="215">
        <v>87</v>
      </c>
      <c r="K6" s="215">
        <v>126</v>
      </c>
      <c r="L6" s="215">
        <v>82</v>
      </c>
      <c r="M6" s="215">
        <v>69</v>
      </c>
      <c r="N6" s="216">
        <v>79</v>
      </c>
      <c r="O6" s="217">
        <v>1211</v>
      </c>
    </row>
    <row r="7" spans="1:15" x14ac:dyDescent="0.45">
      <c r="A7" s="547" t="s">
        <v>166</v>
      </c>
      <c r="B7" s="208" t="s">
        <v>165</v>
      </c>
      <c r="C7" s="214">
        <v>215</v>
      </c>
      <c r="D7" s="215">
        <v>244</v>
      </c>
      <c r="E7" s="215">
        <v>224</v>
      </c>
      <c r="F7" s="215">
        <v>134</v>
      </c>
      <c r="G7" s="215">
        <v>221</v>
      </c>
      <c r="H7" s="215">
        <v>173</v>
      </c>
      <c r="I7" s="215">
        <v>272</v>
      </c>
      <c r="J7" s="215">
        <v>153</v>
      </c>
      <c r="K7" s="215">
        <v>179</v>
      </c>
      <c r="L7" s="215">
        <v>223</v>
      </c>
      <c r="M7" s="215">
        <v>166</v>
      </c>
      <c r="N7" s="216">
        <v>179</v>
      </c>
      <c r="O7" s="217">
        <v>2383</v>
      </c>
    </row>
    <row r="8" spans="1:15" x14ac:dyDescent="0.45">
      <c r="A8" s="547"/>
      <c r="B8" s="208" t="s">
        <v>164</v>
      </c>
      <c r="C8" s="214">
        <v>215</v>
      </c>
      <c r="D8" s="215">
        <v>261</v>
      </c>
      <c r="E8" s="215">
        <v>270</v>
      </c>
      <c r="F8" s="215">
        <v>150</v>
      </c>
      <c r="G8" s="215">
        <v>232</v>
      </c>
      <c r="H8" s="215">
        <v>189</v>
      </c>
      <c r="I8" s="215">
        <v>369</v>
      </c>
      <c r="J8" s="215">
        <v>164</v>
      </c>
      <c r="K8" s="218">
        <v>196</v>
      </c>
      <c r="L8" s="215">
        <v>247</v>
      </c>
      <c r="M8" s="215">
        <v>191</v>
      </c>
      <c r="N8" s="216">
        <v>189</v>
      </c>
      <c r="O8" s="217">
        <v>2673</v>
      </c>
    </row>
    <row r="9" spans="1:15" x14ac:dyDescent="0.45">
      <c r="A9" s="547" t="s">
        <v>89</v>
      </c>
      <c r="B9" s="208" t="s">
        <v>165</v>
      </c>
      <c r="C9" s="214">
        <v>77</v>
      </c>
      <c r="D9" s="215">
        <v>47</v>
      </c>
      <c r="E9" s="215">
        <v>75</v>
      </c>
      <c r="F9" s="215">
        <v>38</v>
      </c>
      <c r="G9" s="215">
        <v>56</v>
      </c>
      <c r="H9" s="215">
        <v>61</v>
      </c>
      <c r="I9" s="215">
        <v>36</v>
      </c>
      <c r="J9" s="215">
        <v>51</v>
      </c>
      <c r="K9" s="215">
        <v>29</v>
      </c>
      <c r="L9" s="215">
        <v>33</v>
      </c>
      <c r="M9" s="215">
        <v>46</v>
      </c>
      <c r="N9" s="216">
        <v>31</v>
      </c>
      <c r="O9" s="219">
        <v>580</v>
      </c>
    </row>
    <row r="10" spans="1:15" ht="15" thickBot="1" x14ac:dyDescent="0.5">
      <c r="A10" s="548"/>
      <c r="B10" s="209" t="s">
        <v>164</v>
      </c>
      <c r="C10" s="220">
        <v>77</v>
      </c>
      <c r="D10" s="221">
        <v>47</v>
      </c>
      <c r="E10" s="221">
        <v>75</v>
      </c>
      <c r="F10" s="221">
        <v>38</v>
      </c>
      <c r="G10" s="221">
        <v>56</v>
      </c>
      <c r="H10" s="221">
        <v>61</v>
      </c>
      <c r="I10" s="221">
        <v>36</v>
      </c>
      <c r="J10" s="221">
        <v>51</v>
      </c>
      <c r="K10" s="221">
        <v>29</v>
      </c>
      <c r="L10" s="221">
        <v>33</v>
      </c>
      <c r="M10" s="221">
        <v>46</v>
      </c>
      <c r="N10" s="222">
        <v>31</v>
      </c>
      <c r="O10" s="223">
        <v>580</v>
      </c>
    </row>
    <row r="11" spans="1:15" x14ac:dyDescent="0.45">
      <c r="A11" s="112"/>
    </row>
  </sheetData>
  <mergeCells count="6">
    <mergeCell ref="A9:A10"/>
    <mergeCell ref="A1:O1"/>
    <mergeCell ref="A3:O3"/>
    <mergeCell ref="A4:B4"/>
    <mergeCell ref="A5:A6"/>
    <mergeCell ref="A7:A8"/>
  </mergeCells>
  <phoneticPr fontId="1"/>
  <pageMargins left="0.7" right="0.7" top="0.75" bottom="0.75" header="0.3" footer="0.3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O7"/>
  <sheetViews>
    <sheetView view="pageBreakPreview" zoomScale="115" zoomScaleNormal="100" zoomScaleSheetLayoutView="115" workbookViewId="0">
      <selection activeCell="F11" sqref="F11"/>
    </sheetView>
  </sheetViews>
  <sheetFormatPr defaultColWidth="63.59765625" defaultRowHeight="14.4" x14ac:dyDescent="0.45"/>
  <cols>
    <col min="1" max="1" width="27.19921875" style="2" bestFit="1" customWidth="1"/>
    <col min="2" max="13" width="6.09765625" style="2" customWidth="1"/>
    <col min="14" max="14" width="7.59765625" style="2" bestFit="1" customWidth="1"/>
    <col min="15" max="28" width="20.69921875" style="2" customWidth="1"/>
    <col min="29" max="16384" width="63.59765625" style="2"/>
  </cols>
  <sheetData>
    <row r="1" spans="1:15" ht="18" x14ac:dyDescent="0.45">
      <c r="A1" s="511" t="s">
        <v>170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</row>
    <row r="2" spans="1:15" ht="15" thickBot="1" x14ac:dyDescent="0.5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1:15" ht="15" thickBot="1" x14ac:dyDescent="0.5">
      <c r="A3" s="4"/>
      <c r="B3" s="28" t="s">
        <v>101</v>
      </c>
      <c r="C3" s="29" t="s">
        <v>100</v>
      </c>
      <c r="D3" s="29" t="s">
        <v>99</v>
      </c>
      <c r="E3" s="29" t="s">
        <v>98</v>
      </c>
      <c r="F3" s="29" t="s">
        <v>97</v>
      </c>
      <c r="G3" s="29" t="s">
        <v>96</v>
      </c>
      <c r="H3" s="29" t="s">
        <v>95</v>
      </c>
      <c r="I3" s="29" t="s">
        <v>94</v>
      </c>
      <c r="J3" s="29" t="s">
        <v>93</v>
      </c>
      <c r="K3" s="29" t="s">
        <v>92</v>
      </c>
      <c r="L3" s="29" t="s">
        <v>91</v>
      </c>
      <c r="M3" s="30" t="s">
        <v>90</v>
      </c>
      <c r="N3" s="5" t="s">
        <v>51</v>
      </c>
    </row>
    <row r="4" spans="1:15" x14ac:dyDescent="0.45">
      <c r="A4" s="225" t="s">
        <v>310</v>
      </c>
      <c r="B4" s="50">
        <v>5</v>
      </c>
      <c r="C4" s="146">
        <v>3</v>
      </c>
      <c r="D4" s="146">
        <v>5</v>
      </c>
      <c r="E4" s="146">
        <v>4</v>
      </c>
      <c r="F4" s="146">
        <v>6</v>
      </c>
      <c r="G4" s="146">
        <v>4</v>
      </c>
      <c r="H4" s="146">
        <v>2</v>
      </c>
      <c r="I4" s="146">
        <v>8</v>
      </c>
      <c r="J4" s="146">
        <v>2</v>
      </c>
      <c r="K4" s="146">
        <v>0</v>
      </c>
      <c r="L4" s="146">
        <v>5</v>
      </c>
      <c r="M4" s="204">
        <v>1</v>
      </c>
      <c r="N4" s="148">
        <v>45</v>
      </c>
    </row>
    <row r="5" spans="1:15" ht="29.4" thickBot="1" x14ac:dyDescent="0.5">
      <c r="A5" s="183" t="s">
        <v>311</v>
      </c>
      <c r="B5" s="226">
        <v>2070</v>
      </c>
      <c r="C5" s="227">
        <v>1129</v>
      </c>
      <c r="D5" s="227">
        <v>1664</v>
      </c>
      <c r="E5" s="227">
        <v>1113</v>
      </c>
      <c r="F5" s="227">
        <v>1373</v>
      </c>
      <c r="G5" s="227">
        <v>1569</v>
      </c>
      <c r="H5" s="227">
        <v>901</v>
      </c>
      <c r="I5" s="227">
        <v>1162</v>
      </c>
      <c r="J5" s="227">
        <v>1092</v>
      </c>
      <c r="K5" s="227">
        <v>857</v>
      </c>
      <c r="L5" s="227">
        <v>1347</v>
      </c>
      <c r="M5" s="228">
        <v>499</v>
      </c>
      <c r="N5" s="229">
        <v>14776</v>
      </c>
    </row>
    <row r="6" spans="1:15" x14ac:dyDescent="0.45">
      <c r="A6" s="225" t="s">
        <v>328</v>
      </c>
      <c r="B6" s="50">
        <v>0</v>
      </c>
      <c r="C6" s="146">
        <v>0</v>
      </c>
      <c r="D6" s="146">
        <v>0</v>
      </c>
      <c r="E6" s="146">
        <v>0</v>
      </c>
      <c r="F6" s="146">
        <v>0</v>
      </c>
      <c r="G6" s="146">
        <v>0</v>
      </c>
      <c r="H6" s="146">
        <v>0</v>
      </c>
      <c r="I6" s="146">
        <v>0</v>
      </c>
      <c r="J6" s="146">
        <v>0</v>
      </c>
      <c r="K6" s="146">
        <v>0</v>
      </c>
      <c r="L6" s="146">
        <v>0</v>
      </c>
      <c r="M6" s="204">
        <v>0</v>
      </c>
      <c r="N6" s="148">
        <v>0</v>
      </c>
    </row>
    <row r="7" spans="1:15" ht="29.4" thickBot="1" x14ac:dyDescent="0.5">
      <c r="A7" s="183" t="s">
        <v>312</v>
      </c>
      <c r="B7" s="226">
        <v>0</v>
      </c>
      <c r="C7" s="227">
        <v>0</v>
      </c>
      <c r="D7" s="227">
        <v>0</v>
      </c>
      <c r="E7" s="227">
        <v>0</v>
      </c>
      <c r="F7" s="227">
        <v>0</v>
      </c>
      <c r="G7" s="227">
        <v>0</v>
      </c>
      <c r="H7" s="227">
        <v>0</v>
      </c>
      <c r="I7" s="227">
        <v>0</v>
      </c>
      <c r="J7" s="227">
        <v>0</v>
      </c>
      <c r="K7" s="227">
        <v>0</v>
      </c>
      <c r="L7" s="227">
        <v>0</v>
      </c>
      <c r="M7" s="228">
        <v>0</v>
      </c>
      <c r="N7" s="229">
        <v>0</v>
      </c>
    </row>
  </sheetData>
  <mergeCells count="1">
    <mergeCell ref="A1:O1"/>
  </mergeCells>
  <phoneticPr fontId="1"/>
  <pageMargins left="0.7" right="0.7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N7"/>
  <sheetViews>
    <sheetView view="pageBreakPreview" zoomScale="130" zoomScaleNormal="100" zoomScaleSheetLayoutView="130" workbookViewId="0">
      <selection activeCell="F12" sqref="F12"/>
    </sheetView>
  </sheetViews>
  <sheetFormatPr defaultColWidth="9" defaultRowHeight="14.4" x14ac:dyDescent="0.45"/>
  <cols>
    <col min="1" max="1" width="13.8984375" style="2" bestFit="1" customWidth="1"/>
    <col min="2" max="13" width="5.5" style="2" customWidth="1"/>
    <col min="14" max="14" width="5.5" style="2" bestFit="1" customWidth="1"/>
    <col min="15" max="16384" width="9" style="2"/>
  </cols>
  <sheetData>
    <row r="1" spans="1:14" ht="18" x14ac:dyDescent="0.45">
      <c r="A1" s="511" t="s">
        <v>174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</row>
    <row r="2" spans="1:14" ht="15" thickBot="1" x14ac:dyDescent="0.5"/>
    <row r="3" spans="1:14" ht="15" thickBot="1" x14ac:dyDescent="0.5">
      <c r="A3" s="78"/>
      <c r="B3" s="28" t="s">
        <v>101</v>
      </c>
      <c r="C3" s="29" t="s">
        <v>100</v>
      </c>
      <c r="D3" s="29" t="s">
        <v>99</v>
      </c>
      <c r="E3" s="29" t="s">
        <v>98</v>
      </c>
      <c r="F3" s="29" t="s">
        <v>97</v>
      </c>
      <c r="G3" s="29" t="s">
        <v>96</v>
      </c>
      <c r="H3" s="29" t="s">
        <v>95</v>
      </c>
      <c r="I3" s="29" t="s">
        <v>94</v>
      </c>
      <c r="J3" s="29" t="s">
        <v>93</v>
      </c>
      <c r="K3" s="29" t="s">
        <v>92</v>
      </c>
      <c r="L3" s="29" t="s">
        <v>91</v>
      </c>
      <c r="M3" s="30" t="s">
        <v>90</v>
      </c>
      <c r="N3" s="5" t="s">
        <v>51</v>
      </c>
    </row>
    <row r="4" spans="1:14" x14ac:dyDescent="0.45">
      <c r="A4" s="225" t="s">
        <v>173</v>
      </c>
      <c r="B4" s="231">
        <v>2</v>
      </c>
      <c r="C4" s="232">
        <v>0</v>
      </c>
      <c r="D4" s="232">
        <v>3</v>
      </c>
      <c r="E4" s="232">
        <v>2</v>
      </c>
      <c r="F4" s="232">
        <v>2</v>
      </c>
      <c r="G4" s="232">
        <v>1</v>
      </c>
      <c r="H4" s="232">
        <v>0</v>
      </c>
      <c r="I4" s="232">
        <v>1</v>
      </c>
      <c r="J4" s="232">
        <v>0</v>
      </c>
      <c r="K4" s="232">
        <v>0</v>
      </c>
      <c r="L4" s="232">
        <v>0</v>
      </c>
      <c r="M4" s="233">
        <v>0</v>
      </c>
      <c r="N4" s="148">
        <v>11</v>
      </c>
    </row>
    <row r="5" spans="1:14" x14ac:dyDescent="0.45">
      <c r="A5" s="35" t="s">
        <v>172</v>
      </c>
      <c r="B5" s="52">
        <v>55</v>
      </c>
      <c r="C5" s="158">
        <v>65</v>
      </c>
      <c r="D5" s="158">
        <v>65</v>
      </c>
      <c r="E5" s="158">
        <v>60</v>
      </c>
      <c r="F5" s="158">
        <v>29</v>
      </c>
      <c r="G5" s="158">
        <v>23</v>
      </c>
      <c r="H5" s="158">
        <v>69</v>
      </c>
      <c r="I5" s="158">
        <v>54</v>
      </c>
      <c r="J5" s="158">
        <v>24</v>
      </c>
      <c r="K5" s="158">
        <v>35</v>
      </c>
      <c r="L5" s="158">
        <v>23</v>
      </c>
      <c r="M5" s="53">
        <v>24</v>
      </c>
      <c r="N5" s="234">
        <v>526</v>
      </c>
    </row>
    <row r="6" spans="1:14" x14ac:dyDescent="0.45">
      <c r="A6" s="35" t="s">
        <v>171</v>
      </c>
      <c r="B6" s="52">
        <f>B4+B5</f>
        <v>57</v>
      </c>
      <c r="C6" s="158">
        <f>C4+C5</f>
        <v>65</v>
      </c>
      <c r="D6" s="158">
        <f t="shared" ref="D6:M6" si="0">D4+D5</f>
        <v>68</v>
      </c>
      <c r="E6" s="158">
        <f t="shared" si="0"/>
        <v>62</v>
      </c>
      <c r="F6" s="158">
        <f t="shared" si="0"/>
        <v>31</v>
      </c>
      <c r="G6" s="158">
        <f t="shared" si="0"/>
        <v>24</v>
      </c>
      <c r="H6" s="158">
        <f t="shared" si="0"/>
        <v>69</v>
      </c>
      <c r="I6" s="158">
        <f t="shared" si="0"/>
        <v>55</v>
      </c>
      <c r="J6" s="158">
        <f t="shared" si="0"/>
        <v>24</v>
      </c>
      <c r="K6" s="158">
        <f t="shared" si="0"/>
        <v>35</v>
      </c>
      <c r="L6" s="158">
        <f t="shared" si="0"/>
        <v>23</v>
      </c>
      <c r="M6" s="158">
        <f t="shared" si="0"/>
        <v>24</v>
      </c>
      <c r="N6" s="234">
        <v>537</v>
      </c>
    </row>
    <row r="7" spans="1:14" ht="15" thickBot="1" x14ac:dyDescent="0.5">
      <c r="A7" s="230" t="s">
        <v>160</v>
      </c>
      <c r="B7" s="149">
        <v>26</v>
      </c>
      <c r="C7" s="150">
        <v>28</v>
      </c>
      <c r="D7" s="150">
        <v>33</v>
      </c>
      <c r="E7" s="150">
        <v>28</v>
      </c>
      <c r="F7" s="150">
        <v>26</v>
      </c>
      <c r="G7" s="150">
        <v>21</v>
      </c>
      <c r="H7" s="150">
        <v>29</v>
      </c>
      <c r="I7" s="150">
        <v>26</v>
      </c>
      <c r="J7" s="150">
        <v>11</v>
      </c>
      <c r="K7" s="150">
        <v>14</v>
      </c>
      <c r="L7" s="150">
        <v>11</v>
      </c>
      <c r="M7" s="151">
        <v>10</v>
      </c>
      <c r="N7" s="235">
        <v>263</v>
      </c>
    </row>
  </sheetData>
  <mergeCells count="1">
    <mergeCell ref="A1:N1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41"/>
  <sheetViews>
    <sheetView view="pageBreakPreview" zoomScale="190" zoomScaleNormal="100" zoomScaleSheetLayoutView="190" workbookViewId="0">
      <selection activeCell="F9" sqref="F9"/>
    </sheetView>
  </sheetViews>
  <sheetFormatPr defaultColWidth="9" defaultRowHeight="14.4" x14ac:dyDescent="0.45"/>
  <cols>
    <col min="1" max="1" width="3.19921875" style="15" customWidth="1"/>
    <col min="2" max="2" width="13.8984375" style="15" bestFit="1" customWidth="1"/>
    <col min="3" max="3" width="9.3984375" style="15" bestFit="1" customWidth="1"/>
    <col min="4" max="16384" width="9" style="15"/>
  </cols>
  <sheetData>
    <row r="1" spans="1:4" ht="18" x14ac:dyDescent="0.45">
      <c r="A1" s="504" t="s">
        <v>20</v>
      </c>
      <c r="B1" s="504"/>
      <c r="C1" s="504"/>
      <c r="D1" s="504"/>
    </row>
    <row r="2" spans="1:4" ht="15" thickBot="1" x14ac:dyDescent="0.5">
      <c r="C2" s="16" t="s">
        <v>319</v>
      </c>
    </row>
    <row r="3" spans="1:4" x14ac:dyDescent="0.45">
      <c r="A3" s="505" t="s">
        <v>19</v>
      </c>
      <c r="B3" s="506"/>
      <c r="C3" s="17">
        <v>18500</v>
      </c>
    </row>
    <row r="4" spans="1:4" x14ac:dyDescent="0.45">
      <c r="A4" s="507" t="s">
        <v>18</v>
      </c>
      <c r="B4" s="508"/>
      <c r="C4" s="18">
        <v>6426</v>
      </c>
    </row>
    <row r="5" spans="1:4" x14ac:dyDescent="0.45">
      <c r="A5" s="509" t="s">
        <v>17</v>
      </c>
      <c r="B5" s="19" t="s">
        <v>16</v>
      </c>
      <c r="C5" s="20">
        <v>6753</v>
      </c>
    </row>
    <row r="6" spans="1:4" x14ac:dyDescent="0.45">
      <c r="A6" s="509"/>
      <c r="B6" s="19" t="s">
        <v>15</v>
      </c>
      <c r="C6" s="20">
        <v>6524</v>
      </c>
    </row>
    <row r="7" spans="1:4" x14ac:dyDescent="0.45">
      <c r="A7" s="509"/>
      <c r="B7" s="19" t="s">
        <v>14</v>
      </c>
      <c r="C7" s="20">
        <v>1811</v>
      </c>
    </row>
    <row r="8" spans="1:4" x14ac:dyDescent="0.45">
      <c r="A8" s="509"/>
      <c r="B8" s="19" t="s">
        <v>13</v>
      </c>
      <c r="C8" s="21">
        <v>255</v>
      </c>
    </row>
    <row r="9" spans="1:4" x14ac:dyDescent="0.45">
      <c r="A9" s="509"/>
      <c r="B9" s="19" t="s">
        <v>12</v>
      </c>
      <c r="C9" s="20">
        <v>5098</v>
      </c>
    </row>
    <row r="10" spans="1:4" x14ac:dyDescent="0.45">
      <c r="A10" s="509"/>
      <c r="B10" s="19" t="s">
        <v>11</v>
      </c>
      <c r="C10" s="20">
        <v>10329</v>
      </c>
    </row>
    <row r="11" spans="1:4" ht="15" thickBot="1" x14ac:dyDescent="0.5">
      <c r="A11" s="510"/>
      <c r="B11" s="22" t="s">
        <v>10</v>
      </c>
      <c r="C11" s="23">
        <v>30770</v>
      </c>
    </row>
    <row r="12" spans="1:4" x14ac:dyDescent="0.45">
      <c r="C12" s="16"/>
    </row>
    <row r="15" spans="1:4" x14ac:dyDescent="0.45">
      <c r="A15" s="24"/>
      <c r="B15" s="24"/>
    </row>
    <row r="36" spans="1:1" x14ac:dyDescent="0.45">
      <c r="A36" s="25" t="s">
        <v>9</v>
      </c>
    </row>
    <row r="37" spans="1:1" x14ac:dyDescent="0.45">
      <c r="A37" s="25"/>
    </row>
    <row r="38" spans="1:1" x14ac:dyDescent="0.45">
      <c r="A38" s="25" t="s">
        <v>9</v>
      </c>
    </row>
    <row r="39" spans="1:1" x14ac:dyDescent="0.45">
      <c r="A39" s="25"/>
    </row>
    <row r="40" spans="1:1" ht="23.4" x14ac:dyDescent="0.45">
      <c r="A40" s="26"/>
    </row>
    <row r="41" spans="1:1" ht="23.4" x14ac:dyDescent="0.45">
      <c r="A41" s="26"/>
    </row>
  </sheetData>
  <mergeCells count="4">
    <mergeCell ref="A1:D1"/>
    <mergeCell ref="A3:B3"/>
    <mergeCell ref="A4:B4"/>
    <mergeCell ref="A5:A11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N8"/>
  <sheetViews>
    <sheetView view="pageBreakPreview" zoomScale="130" zoomScaleNormal="100" zoomScaleSheetLayoutView="130" workbookViewId="0">
      <selection activeCell="D22" sqref="D22"/>
    </sheetView>
  </sheetViews>
  <sheetFormatPr defaultColWidth="9" defaultRowHeight="14.4" x14ac:dyDescent="0.45"/>
  <cols>
    <col min="1" max="1" width="9.5" style="2" bestFit="1" customWidth="1"/>
    <col min="2" max="14" width="7.09765625" style="2" customWidth="1"/>
    <col min="15" max="16384" width="9" style="2"/>
  </cols>
  <sheetData>
    <row r="1" spans="1:14" ht="18" x14ac:dyDescent="0.45">
      <c r="A1" s="511" t="s">
        <v>177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</row>
    <row r="2" spans="1:14" ht="18" x14ac:dyDescent="0.4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5" thickBot="1" x14ac:dyDescent="0.5">
      <c r="A3" s="551" t="s">
        <v>329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</row>
    <row r="4" spans="1:14" ht="15" thickBot="1" x14ac:dyDescent="0.5">
      <c r="A4" s="4"/>
      <c r="B4" s="78" t="s">
        <v>101</v>
      </c>
      <c r="C4" s="29" t="s">
        <v>100</v>
      </c>
      <c r="D4" s="29" t="s">
        <v>99</v>
      </c>
      <c r="E4" s="29" t="s">
        <v>98</v>
      </c>
      <c r="F4" s="29" t="s">
        <v>97</v>
      </c>
      <c r="G4" s="29" t="s">
        <v>96</v>
      </c>
      <c r="H4" s="29" t="s">
        <v>95</v>
      </c>
      <c r="I4" s="29" t="s">
        <v>94</v>
      </c>
      <c r="J4" s="29" t="s">
        <v>93</v>
      </c>
      <c r="K4" s="29" t="s">
        <v>92</v>
      </c>
      <c r="L4" s="29" t="s">
        <v>91</v>
      </c>
      <c r="M4" s="30" t="s">
        <v>90</v>
      </c>
      <c r="N4" s="5" t="s">
        <v>51</v>
      </c>
    </row>
    <row r="5" spans="1:14" x14ac:dyDescent="0.45">
      <c r="A5" s="202" t="s">
        <v>176</v>
      </c>
      <c r="B5" s="237">
        <v>8290</v>
      </c>
      <c r="C5" s="237">
        <v>6963</v>
      </c>
      <c r="D5" s="237">
        <v>7881</v>
      </c>
      <c r="E5" s="237">
        <v>10350</v>
      </c>
      <c r="F5" s="237">
        <v>12126</v>
      </c>
      <c r="G5" s="237">
        <v>8726</v>
      </c>
      <c r="H5" s="237">
        <v>7316</v>
      </c>
      <c r="I5" s="237">
        <v>8210</v>
      </c>
      <c r="J5" s="237">
        <v>6939</v>
      </c>
      <c r="K5" s="237">
        <v>5793</v>
      </c>
      <c r="L5" s="237">
        <v>8315</v>
      </c>
      <c r="M5" s="238">
        <v>9007</v>
      </c>
      <c r="N5" s="239">
        <f>SUM(B5:M5)</f>
        <v>99916</v>
      </c>
    </row>
    <row r="6" spans="1:14" ht="15" thickBot="1" x14ac:dyDescent="0.5">
      <c r="A6" s="90" t="s">
        <v>175</v>
      </c>
      <c r="B6" s="240">
        <v>332</v>
      </c>
      <c r="C6" s="241">
        <v>279</v>
      </c>
      <c r="D6" s="241">
        <v>315</v>
      </c>
      <c r="E6" s="241">
        <v>398</v>
      </c>
      <c r="F6" s="241">
        <v>466</v>
      </c>
      <c r="G6" s="241">
        <v>349</v>
      </c>
      <c r="H6" s="241">
        <v>293</v>
      </c>
      <c r="I6" s="241">
        <v>328</v>
      </c>
      <c r="J6" s="241">
        <v>315</v>
      </c>
      <c r="K6" s="241">
        <v>341</v>
      </c>
      <c r="L6" s="241">
        <v>346</v>
      </c>
      <c r="M6" s="242">
        <v>346</v>
      </c>
      <c r="N6" s="240">
        <v>343</v>
      </c>
    </row>
    <row r="7" spans="1:14" x14ac:dyDescent="0.45">
      <c r="A7" s="553"/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3"/>
    </row>
    <row r="8" spans="1:14" x14ac:dyDescent="0.45">
      <c r="A8" s="236"/>
    </row>
  </sheetData>
  <mergeCells count="3">
    <mergeCell ref="A1:N1"/>
    <mergeCell ref="A3:M3"/>
    <mergeCell ref="A7:N7"/>
  </mergeCells>
  <phoneticPr fontId="1"/>
  <pageMargins left="0.7" right="0.7" top="0.75" bottom="0.75" header="0.3" footer="0.3"/>
  <pageSetup paperSize="9" scale="7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I7"/>
  <sheetViews>
    <sheetView view="pageBreakPreview" zoomScale="145" zoomScaleNormal="100" zoomScaleSheetLayoutView="145" workbookViewId="0">
      <selection sqref="A1:I1"/>
    </sheetView>
  </sheetViews>
  <sheetFormatPr defaultColWidth="9" defaultRowHeight="14.4" x14ac:dyDescent="0.45"/>
  <cols>
    <col min="1" max="1" width="9" style="2"/>
    <col min="2" max="3" width="6.5" style="2" customWidth="1"/>
    <col min="4" max="16384" width="9" style="2"/>
  </cols>
  <sheetData>
    <row r="1" spans="1:9" ht="18" x14ac:dyDescent="0.45">
      <c r="A1" s="511" t="s">
        <v>183</v>
      </c>
      <c r="B1" s="511"/>
      <c r="C1" s="511"/>
      <c r="D1" s="511"/>
      <c r="E1" s="511"/>
      <c r="F1" s="511"/>
      <c r="G1" s="511"/>
      <c r="H1" s="511"/>
      <c r="I1" s="511"/>
    </row>
    <row r="2" spans="1:9" ht="15" thickBot="1" x14ac:dyDescent="0.5">
      <c r="A2" s="243"/>
    </row>
    <row r="3" spans="1:9" ht="15" thickBot="1" x14ac:dyDescent="0.5">
      <c r="A3" s="244"/>
      <c r="B3" s="245" t="s">
        <v>182</v>
      </c>
      <c r="C3" s="246" t="s">
        <v>181</v>
      </c>
    </row>
    <row r="4" spans="1:9" x14ac:dyDescent="0.45">
      <c r="A4" s="247" t="s">
        <v>180</v>
      </c>
      <c r="B4" s="248">
        <v>0</v>
      </c>
      <c r="C4" s="249">
        <v>0</v>
      </c>
    </row>
    <row r="5" spans="1:9" x14ac:dyDescent="0.45">
      <c r="A5" s="250" t="s">
        <v>179</v>
      </c>
      <c r="B5" s="251">
        <v>0</v>
      </c>
      <c r="C5" s="252">
        <v>0</v>
      </c>
    </row>
    <row r="6" spans="1:9" ht="15" thickBot="1" x14ac:dyDescent="0.5">
      <c r="A6" s="253" t="s">
        <v>178</v>
      </c>
      <c r="B6" s="254">
        <v>7</v>
      </c>
      <c r="C6" s="84">
        <v>409</v>
      </c>
    </row>
    <row r="7" spans="1:9" ht="15" thickBot="1" x14ac:dyDescent="0.5">
      <c r="A7" s="244" t="s">
        <v>51</v>
      </c>
      <c r="B7" s="255">
        <f>SUM(B4:B6)</f>
        <v>7</v>
      </c>
      <c r="C7" s="87">
        <f>SUM(C6)</f>
        <v>409</v>
      </c>
    </row>
  </sheetData>
  <mergeCells count="1">
    <mergeCell ref="A1:I1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P7"/>
  <sheetViews>
    <sheetView view="pageBreakPreview" zoomScale="115" zoomScaleNormal="100" zoomScaleSheetLayoutView="115" workbookViewId="0">
      <selection activeCell="G21" sqref="G21"/>
    </sheetView>
  </sheetViews>
  <sheetFormatPr defaultColWidth="9" defaultRowHeight="14.4" x14ac:dyDescent="0.45"/>
  <cols>
    <col min="1" max="1" width="9.5" style="2" bestFit="1" customWidth="1"/>
    <col min="2" max="13" width="6" style="2" bestFit="1" customWidth="1"/>
    <col min="14" max="14" width="7" style="2" bestFit="1" customWidth="1"/>
    <col min="15" max="16384" width="9" style="2"/>
  </cols>
  <sheetData>
    <row r="1" spans="1:16" ht="18" x14ac:dyDescent="0.45">
      <c r="A1" s="511" t="s">
        <v>185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</row>
    <row r="2" spans="1:16" ht="15" thickBot="1" x14ac:dyDescent="0.5">
      <c r="A2" s="201"/>
    </row>
    <row r="3" spans="1:16" ht="15" thickBot="1" x14ac:dyDescent="0.5">
      <c r="A3" s="256"/>
      <c r="B3" s="28" t="s">
        <v>101</v>
      </c>
      <c r="C3" s="29" t="s">
        <v>100</v>
      </c>
      <c r="D3" s="29" t="s">
        <v>99</v>
      </c>
      <c r="E3" s="29" t="s">
        <v>98</v>
      </c>
      <c r="F3" s="29" t="s">
        <v>97</v>
      </c>
      <c r="G3" s="29" t="s">
        <v>96</v>
      </c>
      <c r="H3" s="29" t="s">
        <v>95</v>
      </c>
      <c r="I3" s="29" t="s">
        <v>94</v>
      </c>
      <c r="J3" s="29" t="s">
        <v>93</v>
      </c>
      <c r="K3" s="29" t="s">
        <v>92</v>
      </c>
      <c r="L3" s="29" t="s">
        <v>91</v>
      </c>
      <c r="M3" s="257" t="s">
        <v>90</v>
      </c>
      <c r="N3" s="4" t="s">
        <v>51</v>
      </c>
    </row>
    <row r="4" spans="1:16" x14ac:dyDescent="0.45">
      <c r="A4" s="258" t="s">
        <v>184</v>
      </c>
      <c r="B4" s="259">
        <v>1602</v>
      </c>
      <c r="C4" s="162">
        <v>1870</v>
      </c>
      <c r="D4" s="162">
        <v>1470</v>
      </c>
      <c r="E4" s="162">
        <v>1636</v>
      </c>
      <c r="F4" s="162">
        <v>2076</v>
      </c>
      <c r="G4" s="162">
        <v>1826</v>
      </c>
      <c r="H4" s="162">
        <v>1462</v>
      </c>
      <c r="I4" s="162">
        <v>1661</v>
      </c>
      <c r="J4" s="162">
        <v>1511</v>
      </c>
      <c r="K4" s="162">
        <v>1118</v>
      </c>
      <c r="L4" s="162">
        <v>1338</v>
      </c>
      <c r="M4" s="260">
        <v>1610</v>
      </c>
      <c r="N4" s="261">
        <v>19180</v>
      </c>
    </row>
    <row r="5" spans="1:16" ht="15" thickBot="1" x14ac:dyDescent="0.5">
      <c r="A5" s="203" t="s">
        <v>175</v>
      </c>
      <c r="B5" s="149">
        <v>64</v>
      </c>
      <c r="C5" s="150">
        <v>75</v>
      </c>
      <c r="D5" s="150">
        <v>67</v>
      </c>
      <c r="E5" s="150">
        <v>63</v>
      </c>
      <c r="F5" s="150">
        <v>80</v>
      </c>
      <c r="G5" s="150">
        <v>73</v>
      </c>
      <c r="H5" s="150">
        <v>58</v>
      </c>
      <c r="I5" s="150">
        <v>66</v>
      </c>
      <c r="J5" s="150">
        <v>69</v>
      </c>
      <c r="K5" s="150">
        <v>66</v>
      </c>
      <c r="L5" s="150">
        <v>56</v>
      </c>
      <c r="M5" s="262">
        <v>62</v>
      </c>
      <c r="N5" s="263">
        <v>66</v>
      </c>
    </row>
    <row r="6" spans="1:16" ht="17.25" customHeight="1" x14ac:dyDescent="0.45">
      <c r="A6" s="552"/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552"/>
      <c r="O6" s="552"/>
      <c r="P6" s="552"/>
    </row>
    <row r="7" spans="1:16" x14ac:dyDescent="0.45">
      <c r="A7" s="201"/>
    </row>
  </sheetData>
  <mergeCells count="2">
    <mergeCell ref="A1:N1"/>
    <mergeCell ref="A6:P6"/>
  </mergeCells>
  <phoneticPr fontId="1"/>
  <pageMargins left="0.7" right="0.7" top="0.75" bottom="0.75" header="0.3" footer="0.3"/>
  <pageSetup paperSize="9" scale="91" orientation="portrait" r:id="rId1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A1:O6"/>
  <sheetViews>
    <sheetView view="pageBreakPreview" zoomScale="130" zoomScaleNormal="100" zoomScaleSheetLayoutView="130" workbookViewId="0">
      <selection activeCell="C10" sqref="C10"/>
    </sheetView>
  </sheetViews>
  <sheetFormatPr defaultColWidth="9" defaultRowHeight="14.4" x14ac:dyDescent="0.45"/>
  <cols>
    <col min="1" max="1" width="5.5" style="2" bestFit="1" customWidth="1"/>
    <col min="2" max="14" width="7.59765625" style="2" customWidth="1"/>
    <col min="15" max="15" width="11.09765625" style="2" customWidth="1"/>
    <col min="16" max="16384" width="9" style="2"/>
  </cols>
  <sheetData>
    <row r="1" spans="1:15" ht="18" x14ac:dyDescent="0.45">
      <c r="A1" s="511" t="s">
        <v>187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</row>
    <row r="2" spans="1:15" ht="18.600000000000001" thickBot="1" x14ac:dyDescent="0.5">
      <c r="A2" s="178"/>
    </row>
    <row r="3" spans="1:15" ht="15" thickBot="1" x14ac:dyDescent="0.5">
      <c r="A3" s="264"/>
      <c r="B3" s="28" t="s">
        <v>101</v>
      </c>
      <c r="C3" s="29" t="s">
        <v>100</v>
      </c>
      <c r="D3" s="29" t="s">
        <v>99</v>
      </c>
      <c r="E3" s="29" t="s">
        <v>98</v>
      </c>
      <c r="F3" s="29" t="s">
        <v>97</v>
      </c>
      <c r="G3" s="29" t="s">
        <v>96</v>
      </c>
      <c r="H3" s="29" t="s">
        <v>95</v>
      </c>
      <c r="I3" s="29" t="s">
        <v>94</v>
      </c>
      <c r="J3" s="29" t="s">
        <v>93</v>
      </c>
      <c r="K3" s="29" t="s">
        <v>92</v>
      </c>
      <c r="L3" s="29" t="s">
        <v>91</v>
      </c>
      <c r="M3" s="29" t="s">
        <v>90</v>
      </c>
      <c r="N3" s="30" t="s">
        <v>51</v>
      </c>
      <c r="O3" s="5" t="s">
        <v>186</v>
      </c>
    </row>
    <row r="4" spans="1:15" ht="15" thickBot="1" x14ac:dyDescent="0.5">
      <c r="A4" s="90" t="s">
        <v>102</v>
      </c>
      <c r="B4" s="113">
        <v>2173</v>
      </c>
      <c r="C4" s="114">
        <v>3835</v>
      </c>
      <c r="D4" s="114">
        <v>3152</v>
      </c>
      <c r="E4" s="114">
        <v>2846</v>
      </c>
      <c r="F4" s="114">
        <v>4447</v>
      </c>
      <c r="G4" s="114">
        <v>5001</v>
      </c>
      <c r="H4" s="114">
        <v>2549</v>
      </c>
      <c r="I4" s="114">
        <v>3099</v>
      </c>
      <c r="J4" s="114">
        <v>4509</v>
      </c>
      <c r="K4" s="114">
        <v>2221</v>
      </c>
      <c r="L4" s="114">
        <v>3058</v>
      </c>
      <c r="M4" s="114">
        <v>3324</v>
      </c>
      <c r="N4" s="58">
        <v>40214</v>
      </c>
      <c r="O4" s="265">
        <v>140</v>
      </c>
    </row>
    <row r="5" spans="1:15" x14ac:dyDescent="0.45">
      <c r="A5" s="553"/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3"/>
    </row>
    <row r="6" spans="1:15" x14ac:dyDescent="0.45">
      <c r="A6" s="201"/>
    </row>
  </sheetData>
  <mergeCells count="2">
    <mergeCell ref="A1:O1"/>
    <mergeCell ref="A5:O5"/>
  </mergeCells>
  <phoneticPr fontId="1"/>
  <pageMargins left="0.7" right="0.7" top="0.75" bottom="0.75" header="0.3" footer="0.3"/>
  <pageSetup paperSize="9" scale="6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O6"/>
  <sheetViews>
    <sheetView view="pageBreakPreview" zoomScale="145" zoomScaleNormal="100" zoomScaleSheetLayoutView="145" workbookViewId="0">
      <selection sqref="A1:O1"/>
    </sheetView>
  </sheetViews>
  <sheetFormatPr defaultColWidth="12.5" defaultRowHeight="14.4" x14ac:dyDescent="0.45"/>
  <cols>
    <col min="1" max="1" width="6.09765625" style="132" bestFit="1" customWidth="1"/>
    <col min="2" max="2" width="8" style="132" bestFit="1" customWidth="1"/>
    <col min="3" max="3" width="7.3984375" style="132" bestFit="1" customWidth="1"/>
    <col min="4" max="4" width="8.19921875" style="132" bestFit="1" customWidth="1"/>
    <col min="5" max="6" width="8" style="132" bestFit="1" customWidth="1"/>
    <col min="7" max="7" width="8.09765625" style="132" bestFit="1" customWidth="1"/>
    <col min="8" max="8" width="8.19921875" style="132" customWidth="1"/>
    <col min="9" max="9" width="8.09765625" style="132" bestFit="1" customWidth="1"/>
    <col min="10" max="10" width="8.69921875" style="132" customWidth="1"/>
    <col min="11" max="11" width="7.69921875" style="132" customWidth="1"/>
    <col min="12" max="13" width="8.09765625" style="132" bestFit="1" customWidth="1"/>
    <col min="14" max="14" width="9.69921875" style="132" bestFit="1" customWidth="1"/>
    <col min="15" max="15" width="8.59765625" style="132" bestFit="1" customWidth="1"/>
    <col min="16" max="16384" width="12.5" style="132"/>
  </cols>
  <sheetData>
    <row r="1" spans="1:15" ht="18" x14ac:dyDescent="0.45">
      <c r="A1" s="555" t="s">
        <v>189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</row>
    <row r="2" spans="1:15" ht="15" thickBot="1" x14ac:dyDescent="0.5">
      <c r="A2" s="266"/>
    </row>
    <row r="3" spans="1:15" ht="15" thickBot="1" x14ac:dyDescent="0.5">
      <c r="A3" s="267"/>
      <c r="B3" s="268" t="s">
        <v>101</v>
      </c>
      <c r="C3" s="136" t="s">
        <v>100</v>
      </c>
      <c r="D3" s="136" t="s">
        <v>99</v>
      </c>
      <c r="E3" s="136" t="s">
        <v>98</v>
      </c>
      <c r="F3" s="136" t="s">
        <v>97</v>
      </c>
      <c r="G3" s="136" t="s">
        <v>96</v>
      </c>
      <c r="H3" s="136" t="s">
        <v>95</v>
      </c>
      <c r="I3" s="136" t="s">
        <v>94</v>
      </c>
      <c r="J3" s="136" t="s">
        <v>93</v>
      </c>
      <c r="K3" s="136" t="s">
        <v>92</v>
      </c>
      <c r="L3" s="136" t="s">
        <v>91</v>
      </c>
      <c r="M3" s="136" t="s">
        <v>90</v>
      </c>
      <c r="N3" s="269" t="s">
        <v>51</v>
      </c>
      <c r="O3" s="134" t="s">
        <v>175</v>
      </c>
    </row>
    <row r="4" spans="1:15" x14ac:dyDescent="0.45">
      <c r="A4" s="270" t="s">
        <v>108</v>
      </c>
      <c r="B4" s="271">
        <v>106146</v>
      </c>
      <c r="C4" s="33">
        <v>110597</v>
      </c>
      <c r="D4" s="33">
        <v>101034</v>
      </c>
      <c r="E4" s="33">
        <v>132024</v>
      </c>
      <c r="F4" s="33">
        <v>155001</v>
      </c>
      <c r="G4" s="33">
        <v>131034</v>
      </c>
      <c r="H4" s="33">
        <v>206819</v>
      </c>
      <c r="I4" s="33">
        <v>233287</v>
      </c>
      <c r="J4" s="33">
        <v>116544</v>
      </c>
      <c r="K4" s="33">
        <v>95573</v>
      </c>
      <c r="L4" s="33">
        <v>146647</v>
      </c>
      <c r="M4" s="33">
        <v>143227</v>
      </c>
      <c r="N4" s="272">
        <f>SUM(B4:M4)</f>
        <v>1677933</v>
      </c>
      <c r="O4" s="273">
        <v>3421</v>
      </c>
    </row>
    <row r="5" spans="1:15" ht="15" thickBot="1" x14ac:dyDescent="0.5">
      <c r="A5" s="274" t="s">
        <v>188</v>
      </c>
      <c r="B5" s="275">
        <v>0</v>
      </c>
      <c r="C5" s="43">
        <v>1</v>
      </c>
      <c r="D5" s="43">
        <v>0</v>
      </c>
      <c r="E5" s="43">
        <v>0</v>
      </c>
      <c r="F5" s="43">
        <v>1</v>
      </c>
      <c r="G5" s="43">
        <v>0</v>
      </c>
      <c r="H5" s="43">
        <v>0</v>
      </c>
      <c r="I5" s="43">
        <v>0</v>
      </c>
      <c r="J5" s="43">
        <v>0</v>
      </c>
      <c r="K5" s="43" t="s">
        <v>30</v>
      </c>
      <c r="L5" s="43" t="s">
        <v>30</v>
      </c>
      <c r="M5" s="43" t="s">
        <v>30</v>
      </c>
      <c r="N5" s="276">
        <v>4</v>
      </c>
      <c r="O5" s="277" t="s">
        <v>33</v>
      </c>
    </row>
    <row r="6" spans="1:15" ht="18" customHeight="1" x14ac:dyDescent="0.45">
      <c r="A6" s="556" t="s">
        <v>332</v>
      </c>
      <c r="B6" s="557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</row>
  </sheetData>
  <mergeCells count="2">
    <mergeCell ref="A1:O1"/>
    <mergeCell ref="A6:O6"/>
  </mergeCells>
  <phoneticPr fontId="1"/>
  <pageMargins left="0.7" right="0.7" top="0.75" bottom="0.75" header="0.3" footer="0.3"/>
  <pageSetup paperSize="9" scale="9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  <pageSetUpPr fitToPage="1"/>
  </sheetPr>
  <dimension ref="A1:K17"/>
  <sheetViews>
    <sheetView view="pageBreakPreview" zoomScale="115" zoomScaleNormal="100" zoomScaleSheetLayoutView="115" workbookViewId="0">
      <selection sqref="A1:K1"/>
    </sheetView>
  </sheetViews>
  <sheetFormatPr defaultColWidth="9" defaultRowHeight="14.4" x14ac:dyDescent="0.45"/>
  <cols>
    <col min="1" max="1" width="5.5" style="2" bestFit="1" customWidth="1"/>
    <col min="2" max="2" width="7.5" style="2" bestFit="1" customWidth="1"/>
    <col min="3" max="3" width="5.5" style="2" bestFit="1" customWidth="1"/>
    <col min="4" max="4" width="13.09765625" style="2" customWidth="1"/>
    <col min="5" max="6" width="12.09765625" style="2" customWidth="1"/>
    <col min="7" max="16384" width="9" style="2"/>
  </cols>
  <sheetData>
    <row r="1" spans="1:11" ht="22.2" customHeight="1" x14ac:dyDescent="0.45">
      <c r="A1" s="511" t="s">
        <v>361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</row>
    <row r="2" spans="1:11" ht="15" thickBot="1" x14ac:dyDescent="0.5">
      <c r="A2" s="112"/>
    </row>
    <row r="3" spans="1:11" ht="29.4" thickBot="1" x14ac:dyDescent="0.5">
      <c r="A3" s="278"/>
      <c r="B3" s="279"/>
      <c r="C3" s="279"/>
      <c r="D3" s="280"/>
      <c r="E3" s="75" t="s">
        <v>362</v>
      </c>
      <c r="F3" s="75" t="s">
        <v>200</v>
      </c>
    </row>
    <row r="4" spans="1:11" ht="18.75" customHeight="1" thickTop="1" x14ac:dyDescent="0.45">
      <c r="A4" s="558" t="s">
        <v>199</v>
      </c>
      <c r="B4" s="561" t="s">
        <v>197</v>
      </c>
      <c r="C4" s="563" t="s">
        <v>196</v>
      </c>
      <c r="D4" s="281" t="s">
        <v>71</v>
      </c>
      <c r="E4" s="283">
        <v>5357</v>
      </c>
      <c r="F4" s="284">
        <v>79155</v>
      </c>
    </row>
    <row r="5" spans="1:11" x14ac:dyDescent="0.45">
      <c r="A5" s="559"/>
      <c r="B5" s="562"/>
      <c r="C5" s="564"/>
      <c r="D5" s="282" t="s">
        <v>195</v>
      </c>
      <c r="E5" s="285">
        <v>1572</v>
      </c>
      <c r="F5" s="11">
        <v>26880</v>
      </c>
    </row>
    <row r="6" spans="1:11" x14ac:dyDescent="0.45">
      <c r="A6" s="559"/>
      <c r="B6" s="562"/>
      <c r="C6" s="565" t="s">
        <v>194</v>
      </c>
      <c r="D6" s="566"/>
      <c r="E6" s="286">
        <v>643</v>
      </c>
      <c r="F6" s="11">
        <v>12168</v>
      </c>
    </row>
    <row r="7" spans="1:11" x14ac:dyDescent="0.45">
      <c r="A7" s="559"/>
      <c r="B7" s="567" t="s">
        <v>193</v>
      </c>
      <c r="C7" s="568"/>
      <c r="D7" s="566"/>
      <c r="E7" s="287">
        <v>826</v>
      </c>
      <c r="F7" s="11">
        <v>5680</v>
      </c>
    </row>
    <row r="8" spans="1:11" ht="15" thickBot="1" x14ac:dyDescent="0.5">
      <c r="A8" s="560"/>
      <c r="B8" s="569" t="s">
        <v>51</v>
      </c>
      <c r="C8" s="570"/>
      <c r="D8" s="571"/>
      <c r="E8" s="288">
        <v>8398</v>
      </c>
      <c r="F8" s="289">
        <v>123883</v>
      </c>
    </row>
    <row r="9" spans="1:11" ht="18.75" customHeight="1" thickTop="1" x14ac:dyDescent="0.45">
      <c r="A9" s="558" t="s">
        <v>198</v>
      </c>
      <c r="B9" s="561" t="s">
        <v>197</v>
      </c>
      <c r="C9" s="563" t="s">
        <v>196</v>
      </c>
      <c r="D9" s="281" t="s">
        <v>71</v>
      </c>
      <c r="E9" s="290">
        <v>1216</v>
      </c>
      <c r="F9" s="284">
        <v>21065</v>
      </c>
    </row>
    <row r="10" spans="1:11" x14ac:dyDescent="0.45">
      <c r="A10" s="559"/>
      <c r="B10" s="562"/>
      <c r="C10" s="564"/>
      <c r="D10" s="282" t="s">
        <v>195</v>
      </c>
      <c r="E10" s="287">
        <v>690</v>
      </c>
      <c r="F10" s="11">
        <v>11205</v>
      </c>
    </row>
    <row r="11" spans="1:11" x14ac:dyDescent="0.45">
      <c r="A11" s="559"/>
      <c r="B11" s="562"/>
      <c r="C11" s="565" t="s">
        <v>194</v>
      </c>
      <c r="D11" s="566"/>
      <c r="E11" s="286">
        <v>1618</v>
      </c>
      <c r="F11" s="11">
        <v>21209</v>
      </c>
    </row>
    <row r="12" spans="1:11" x14ac:dyDescent="0.45">
      <c r="A12" s="559"/>
      <c r="B12" s="567" t="s">
        <v>193</v>
      </c>
      <c r="C12" s="568"/>
      <c r="D12" s="566"/>
      <c r="E12" s="287">
        <v>378</v>
      </c>
      <c r="F12" s="11">
        <v>3593</v>
      </c>
    </row>
    <row r="13" spans="1:11" ht="15" thickBot="1" x14ac:dyDescent="0.5">
      <c r="A13" s="560"/>
      <c r="B13" s="579" t="s">
        <v>51</v>
      </c>
      <c r="C13" s="580"/>
      <c r="D13" s="581"/>
      <c r="E13" s="291">
        <v>3902</v>
      </c>
      <c r="F13" s="289">
        <v>57072</v>
      </c>
    </row>
    <row r="14" spans="1:11" ht="15.6" thickTop="1" thickBot="1" x14ac:dyDescent="0.5">
      <c r="A14" s="572" t="s">
        <v>192</v>
      </c>
      <c r="B14" s="573"/>
      <c r="C14" s="573"/>
      <c r="D14" s="574"/>
      <c r="E14" s="292">
        <v>0</v>
      </c>
      <c r="F14" s="293">
        <v>18</v>
      </c>
    </row>
    <row r="15" spans="1:11" ht="15.6" thickTop="1" thickBot="1" x14ac:dyDescent="0.5">
      <c r="A15" s="572" t="s">
        <v>191</v>
      </c>
      <c r="B15" s="573"/>
      <c r="C15" s="573"/>
      <c r="D15" s="574"/>
      <c r="E15" s="294">
        <v>12300</v>
      </c>
      <c r="F15" s="295">
        <v>180973</v>
      </c>
    </row>
    <row r="16" spans="1:11" ht="19.5" customHeight="1" thickTop="1" thickBot="1" x14ac:dyDescent="0.5">
      <c r="A16" s="575" t="s">
        <v>190</v>
      </c>
      <c r="B16" s="576"/>
      <c r="C16" s="576"/>
      <c r="D16" s="577"/>
      <c r="E16" s="296">
        <v>459</v>
      </c>
      <c r="F16" s="14">
        <v>7364</v>
      </c>
    </row>
    <row r="17" spans="1:6" ht="18" customHeight="1" x14ac:dyDescent="0.45">
      <c r="A17" s="578" t="s">
        <v>363</v>
      </c>
      <c r="B17" s="578"/>
      <c r="C17" s="578"/>
      <c r="D17" s="578"/>
      <c r="E17" s="578"/>
      <c r="F17" s="578"/>
    </row>
  </sheetData>
  <mergeCells count="17">
    <mergeCell ref="A14:D14"/>
    <mergeCell ref="A15:D15"/>
    <mergeCell ref="A16:D16"/>
    <mergeCell ref="A17:F17"/>
    <mergeCell ref="A9:A13"/>
    <mergeCell ref="B9:B11"/>
    <mergeCell ref="C9:C10"/>
    <mergeCell ref="C11:D11"/>
    <mergeCell ref="B12:D12"/>
    <mergeCell ref="B13:D13"/>
    <mergeCell ref="A1:K1"/>
    <mergeCell ref="A4:A8"/>
    <mergeCell ref="B4:B6"/>
    <mergeCell ref="C4:C5"/>
    <mergeCell ref="C6:D6"/>
    <mergeCell ref="B7:D7"/>
    <mergeCell ref="B8:D8"/>
  </mergeCells>
  <phoneticPr fontId="1"/>
  <pageMargins left="0.7" right="0.7" top="0.75" bottom="0.75" header="0.3" footer="0.3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I6"/>
  <sheetViews>
    <sheetView view="pageBreakPreview" zoomScale="130" zoomScaleNormal="100" zoomScaleSheetLayoutView="130" workbookViewId="0">
      <selection sqref="A1:I1"/>
    </sheetView>
  </sheetViews>
  <sheetFormatPr defaultColWidth="9" defaultRowHeight="14.4" x14ac:dyDescent="0.45"/>
  <cols>
    <col min="1" max="16384" width="9" style="2"/>
  </cols>
  <sheetData>
    <row r="1" spans="1:9" ht="18" x14ac:dyDescent="0.45">
      <c r="A1" s="529" t="s">
        <v>364</v>
      </c>
      <c r="B1" s="529"/>
      <c r="C1" s="529"/>
      <c r="D1" s="529"/>
      <c r="E1" s="529"/>
      <c r="F1" s="529"/>
      <c r="G1" s="529"/>
      <c r="H1" s="529"/>
      <c r="I1" s="529"/>
    </row>
    <row r="2" spans="1:9" ht="18.600000000000001" thickBot="1" x14ac:dyDescent="0.5">
      <c r="A2" s="297"/>
    </row>
    <row r="3" spans="1:9" ht="15" thickBot="1" x14ac:dyDescent="0.5">
      <c r="A3" s="298"/>
      <c r="B3" s="299" t="s">
        <v>203</v>
      </c>
      <c r="C3" s="300" t="s">
        <v>231</v>
      </c>
    </row>
    <row r="4" spans="1:9" x14ac:dyDescent="0.45">
      <c r="A4" s="301" t="s">
        <v>202</v>
      </c>
      <c r="B4" s="305" t="s">
        <v>352</v>
      </c>
      <c r="C4" s="306">
        <v>0.44700000000000001</v>
      </c>
    </row>
    <row r="5" spans="1:9" ht="15" thickBot="1" x14ac:dyDescent="0.5">
      <c r="A5" s="302" t="s">
        <v>201</v>
      </c>
      <c r="B5" s="307" t="s">
        <v>353</v>
      </c>
      <c r="C5" s="308">
        <v>0.55300000000000005</v>
      </c>
    </row>
    <row r="6" spans="1:9" ht="15" thickBot="1" x14ac:dyDescent="0.5">
      <c r="A6" s="303" t="s">
        <v>21</v>
      </c>
      <c r="B6" s="309" t="s">
        <v>354</v>
      </c>
      <c r="C6" s="304">
        <v>1</v>
      </c>
    </row>
  </sheetData>
  <mergeCells count="1">
    <mergeCell ref="A1:I1"/>
  </mergeCells>
  <phoneticPr fontId="1"/>
  <pageMargins left="0.7" right="0.7" top="0.75" bottom="0.75" header="0.3" footer="0.3"/>
  <pageSetup paperSize="9" scale="9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H15"/>
  <sheetViews>
    <sheetView view="pageBreakPreview" zoomScale="130" zoomScaleNormal="100" zoomScaleSheetLayoutView="130" workbookViewId="0">
      <selection activeCell="E13" sqref="E13"/>
    </sheetView>
  </sheetViews>
  <sheetFormatPr defaultColWidth="18.19921875" defaultRowHeight="14.4" x14ac:dyDescent="0.45"/>
  <cols>
    <col min="1" max="1" width="11.59765625" style="2" bestFit="1" customWidth="1"/>
    <col min="2" max="5" width="7.19921875" style="2" customWidth="1"/>
    <col min="6" max="16384" width="18.19921875" style="2"/>
  </cols>
  <sheetData>
    <row r="1" spans="1:8" ht="18" x14ac:dyDescent="0.45">
      <c r="A1" s="511" t="s">
        <v>346</v>
      </c>
      <c r="B1" s="511"/>
      <c r="C1" s="511"/>
      <c r="D1" s="511"/>
      <c r="E1" s="511"/>
      <c r="F1" s="511"/>
      <c r="G1" s="511"/>
      <c r="H1" s="511"/>
    </row>
    <row r="2" spans="1:8" ht="15" thickBot="1" x14ac:dyDescent="0.5">
      <c r="A2" s="48"/>
    </row>
    <row r="3" spans="1:8" x14ac:dyDescent="0.45">
      <c r="A3" s="582"/>
      <c r="B3" s="532" t="s">
        <v>340</v>
      </c>
      <c r="C3" s="584"/>
      <c r="D3" s="584" t="s">
        <v>341</v>
      </c>
      <c r="E3" s="585"/>
    </row>
    <row r="4" spans="1:8" ht="15" thickBot="1" x14ac:dyDescent="0.5">
      <c r="A4" s="583"/>
      <c r="B4" s="317" t="s">
        <v>209</v>
      </c>
      <c r="C4" s="318" t="s">
        <v>342</v>
      </c>
      <c r="D4" s="318" t="s">
        <v>209</v>
      </c>
      <c r="E4" s="319" t="s">
        <v>342</v>
      </c>
    </row>
    <row r="5" spans="1:8" x14ac:dyDescent="0.45">
      <c r="A5" s="31" t="s">
        <v>343</v>
      </c>
      <c r="B5" s="50">
        <v>4</v>
      </c>
      <c r="C5" s="320">
        <v>18</v>
      </c>
      <c r="D5" s="321">
        <v>1</v>
      </c>
      <c r="E5" s="204">
        <v>11</v>
      </c>
    </row>
    <row r="6" spans="1:8" x14ac:dyDescent="0.45">
      <c r="A6" s="35" t="s">
        <v>344</v>
      </c>
      <c r="B6" s="52">
        <v>2</v>
      </c>
      <c r="C6" s="164">
        <v>12</v>
      </c>
      <c r="D6" s="322">
        <v>0</v>
      </c>
      <c r="E6" s="53">
        <v>0</v>
      </c>
    </row>
    <row r="7" spans="1:8" x14ac:dyDescent="0.45">
      <c r="A7" s="35" t="s">
        <v>345</v>
      </c>
      <c r="B7" s="52">
        <v>24</v>
      </c>
      <c r="C7" s="164">
        <v>768</v>
      </c>
      <c r="D7" s="322">
        <v>0</v>
      </c>
      <c r="E7" s="53">
        <v>0</v>
      </c>
    </row>
    <row r="8" spans="1:8" ht="15" thickBot="1" x14ac:dyDescent="0.5">
      <c r="A8" s="41" t="s">
        <v>31</v>
      </c>
      <c r="B8" s="149">
        <v>19</v>
      </c>
      <c r="C8" s="227">
        <v>133</v>
      </c>
      <c r="D8" s="323">
        <v>4</v>
      </c>
      <c r="E8" s="151">
        <v>6</v>
      </c>
    </row>
    <row r="9" spans="1:8" ht="15" thickBot="1" x14ac:dyDescent="0.5">
      <c r="A9" s="9" t="s">
        <v>51</v>
      </c>
      <c r="B9" s="56">
        <v>49</v>
      </c>
      <c r="C9" s="324">
        <v>931</v>
      </c>
      <c r="D9" s="325">
        <v>5</v>
      </c>
      <c r="E9" s="57">
        <v>17</v>
      </c>
    </row>
    <row r="10" spans="1:8" x14ac:dyDescent="0.45">
      <c r="B10" s="326"/>
      <c r="C10" s="326"/>
    </row>
    <row r="15" spans="1:8" x14ac:dyDescent="0.45">
      <c r="C15" s="144"/>
    </row>
  </sheetData>
  <mergeCells count="4">
    <mergeCell ref="A1:H1"/>
    <mergeCell ref="A3:A4"/>
    <mergeCell ref="B3:C3"/>
    <mergeCell ref="D3:E3"/>
  </mergeCells>
  <phoneticPr fontId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  <pageSetUpPr fitToPage="1"/>
  </sheetPr>
  <dimension ref="A1:N7"/>
  <sheetViews>
    <sheetView view="pageBreakPreview" zoomScaleNormal="100" zoomScaleSheetLayoutView="100" workbookViewId="0">
      <selection sqref="A1:N1"/>
    </sheetView>
  </sheetViews>
  <sheetFormatPr defaultColWidth="9" defaultRowHeight="14.4" x14ac:dyDescent="0.45"/>
  <cols>
    <col min="1" max="1" width="8.5" style="2" customWidth="1"/>
    <col min="2" max="14" width="6.59765625" style="2" customWidth="1"/>
    <col min="15" max="16384" width="9" style="2"/>
  </cols>
  <sheetData>
    <row r="1" spans="1:14" ht="18" x14ac:dyDescent="0.45">
      <c r="A1" s="511" t="s">
        <v>365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</row>
    <row r="2" spans="1:14" ht="15" thickBot="1" x14ac:dyDescent="0.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</row>
    <row r="3" spans="1:14" ht="15" thickBot="1" x14ac:dyDescent="0.5">
      <c r="A3" s="311" t="s">
        <v>208</v>
      </c>
      <c r="B3" s="28" t="s">
        <v>101</v>
      </c>
      <c r="C3" s="29" t="s">
        <v>100</v>
      </c>
      <c r="D3" s="29" t="s">
        <v>99</v>
      </c>
      <c r="E3" s="29" t="s">
        <v>98</v>
      </c>
      <c r="F3" s="29" t="s">
        <v>97</v>
      </c>
      <c r="G3" s="29" t="s">
        <v>96</v>
      </c>
      <c r="H3" s="29" t="s">
        <v>95</v>
      </c>
      <c r="I3" s="29" t="s">
        <v>94</v>
      </c>
      <c r="J3" s="29" t="s">
        <v>93</v>
      </c>
      <c r="K3" s="29" t="s">
        <v>92</v>
      </c>
      <c r="L3" s="29" t="s">
        <v>91</v>
      </c>
      <c r="M3" s="30" t="s">
        <v>90</v>
      </c>
      <c r="N3" s="5" t="s">
        <v>51</v>
      </c>
    </row>
    <row r="4" spans="1:14" ht="15" thickBot="1" x14ac:dyDescent="0.5">
      <c r="A4" s="312" t="s">
        <v>207</v>
      </c>
      <c r="B4" s="56">
        <v>12</v>
      </c>
      <c r="C4" s="115">
        <v>15</v>
      </c>
      <c r="D4" s="115">
        <v>14</v>
      </c>
      <c r="E4" s="115">
        <v>15</v>
      </c>
      <c r="F4" s="115">
        <v>22</v>
      </c>
      <c r="G4" s="115">
        <v>6</v>
      </c>
      <c r="H4" s="115">
        <v>11</v>
      </c>
      <c r="I4" s="115">
        <v>4</v>
      </c>
      <c r="J4" s="115">
        <v>13</v>
      </c>
      <c r="K4" s="115">
        <v>4</v>
      </c>
      <c r="L4" s="115">
        <v>13</v>
      </c>
      <c r="M4" s="57">
        <v>7</v>
      </c>
      <c r="N4" s="265">
        <v>136</v>
      </c>
    </row>
    <row r="5" spans="1:14" ht="15" thickBot="1" x14ac:dyDescent="0.5">
      <c r="A5" s="313"/>
      <c r="N5" s="314"/>
    </row>
    <row r="6" spans="1:14" ht="30" customHeight="1" thickBot="1" x14ac:dyDescent="0.5">
      <c r="A6" s="315" t="s">
        <v>206</v>
      </c>
      <c r="B6" s="586" t="s">
        <v>205</v>
      </c>
      <c r="C6" s="587"/>
      <c r="D6" s="587"/>
      <c r="E6" s="588"/>
      <c r="F6" s="30" t="s">
        <v>204</v>
      </c>
    </row>
    <row r="7" spans="1:14" ht="28.5" customHeight="1" thickBot="1" x14ac:dyDescent="0.5">
      <c r="A7" s="316">
        <v>45234</v>
      </c>
      <c r="B7" s="589" t="s">
        <v>315</v>
      </c>
      <c r="C7" s="590"/>
      <c r="D7" s="590"/>
      <c r="E7" s="591"/>
      <c r="F7" s="57">
        <v>19</v>
      </c>
    </row>
  </sheetData>
  <mergeCells count="3">
    <mergeCell ref="A1:N1"/>
    <mergeCell ref="B6:E6"/>
    <mergeCell ref="B7:E7"/>
  </mergeCells>
  <phoneticPr fontId="1"/>
  <pageMargins left="0.7" right="0.7" top="0.75" bottom="0.75" header="0.3" footer="0.3"/>
  <pageSetup paperSize="9" scale="85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  <pageSetUpPr fitToPage="1"/>
  </sheetPr>
  <dimension ref="A1:O8"/>
  <sheetViews>
    <sheetView view="pageBreakPreview" zoomScaleNormal="100" zoomScaleSheetLayoutView="100" workbookViewId="0">
      <selection sqref="A1:E1"/>
    </sheetView>
  </sheetViews>
  <sheetFormatPr defaultColWidth="9" defaultRowHeight="14.4" x14ac:dyDescent="0.45"/>
  <cols>
    <col min="1" max="1" width="16.09765625" style="2" customWidth="1"/>
    <col min="2" max="14" width="8.8984375" style="2" bestFit="1" customWidth="1"/>
    <col min="15" max="16384" width="9" style="2"/>
  </cols>
  <sheetData>
    <row r="1" spans="1:15" ht="18" x14ac:dyDescent="0.45">
      <c r="A1" s="539" t="s">
        <v>333</v>
      </c>
      <c r="B1" s="539"/>
      <c r="C1" s="539"/>
      <c r="D1" s="539"/>
      <c r="E1" s="539"/>
    </row>
    <row r="2" spans="1:15" ht="15" thickBot="1" x14ac:dyDescent="0.5">
      <c r="A2" s="327"/>
    </row>
    <row r="3" spans="1:15" x14ac:dyDescent="0.45">
      <c r="A3" s="100"/>
      <c r="B3" s="153" t="s">
        <v>101</v>
      </c>
      <c r="C3" s="154" t="s">
        <v>100</v>
      </c>
      <c r="D3" s="154" t="s">
        <v>99</v>
      </c>
      <c r="E3" s="154" t="s">
        <v>98</v>
      </c>
      <c r="F3" s="154" t="s">
        <v>97</v>
      </c>
      <c r="G3" s="154" t="s">
        <v>96</v>
      </c>
      <c r="H3" s="154" t="s">
        <v>95</v>
      </c>
      <c r="I3" s="154" t="s">
        <v>94</v>
      </c>
      <c r="J3" s="154" t="s">
        <v>93</v>
      </c>
      <c r="K3" s="154" t="s">
        <v>92</v>
      </c>
      <c r="L3" s="154" t="s">
        <v>91</v>
      </c>
      <c r="M3" s="155" t="s">
        <v>90</v>
      </c>
      <c r="N3" s="100" t="s">
        <v>51</v>
      </c>
    </row>
    <row r="4" spans="1:15" x14ac:dyDescent="0.45">
      <c r="A4" s="328" t="s">
        <v>214</v>
      </c>
      <c r="B4" s="52">
        <v>25</v>
      </c>
      <c r="C4" s="158">
        <v>25</v>
      </c>
      <c r="D4" s="158">
        <v>25</v>
      </c>
      <c r="E4" s="166">
        <v>26</v>
      </c>
      <c r="F4" s="158">
        <v>26</v>
      </c>
      <c r="G4" s="158">
        <v>25</v>
      </c>
      <c r="H4" s="158">
        <v>25</v>
      </c>
      <c r="I4" s="158">
        <v>25</v>
      </c>
      <c r="J4" s="158">
        <v>22</v>
      </c>
      <c r="K4" s="158">
        <v>17</v>
      </c>
      <c r="L4" s="158">
        <v>24</v>
      </c>
      <c r="M4" s="53">
        <v>26</v>
      </c>
      <c r="N4" s="329">
        <f>SUM(B4:M4)</f>
        <v>291</v>
      </c>
    </row>
    <row r="5" spans="1:15" ht="28.8" x14ac:dyDescent="0.45">
      <c r="A5" s="328" t="s">
        <v>213</v>
      </c>
      <c r="B5" s="330">
        <v>32658</v>
      </c>
      <c r="C5" s="166">
        <v>33094</v>
      </c>
      <c r="D5" s="166">
        <v>33814</v>
      </c>
      <c r="E5" s="166">
        <v>38340</v>
      </c>
      <c r="F5" s="166">
        <v>41799</v>
      </c>
      <c r="G5" s="166">
        <v>36486</v>
      </c>
      <c r="H5" s="166">
        <v>34395</v>
      </c>
      <c r="I5" s="166">
        <v>37352</v>
      </c>
      <c r="J5" s="166">
        <v>31039</v>
      </c>
      <c r="K5" s="166">
        <v>25116</v>
      </c>
      <c r="L5" s="166">
        <v>38531</v>
      </c>
      <c r="M5" s="331">
        <v>36115</v>
      </c>
      <c r="N5" s="329">
        <f>SUM(B5:M5)</f>
        <v>418739</v>
      </c>
    </row>
    <row r="6" spans="1:15" ht="28.8" x14ac:dyDescent="0.45">
      <c r="A6" s="328" t="s">
        <v>212</v>
      </c>
      <c r="B6" s="332">
        <v>1602</v>
      </c>
      <c r="C6" s="333">
        <v>1870</v>
      </c>
      <c r="D6" s="333">
        <v>1470</v>
      </c>
      <c r="E6" s="333">
        <v>1636</v>
      </c>
      <c r="F6" s="333">
        <v>2076</v>
      </c>
      <c r="G6" s="333">
        <v>1826</v>
      </c>
      <c r="H6" s="333">
        <v>1462</v>
      </c>
      <c r="I6" s="333">
        <v>1661</v>
      </c>
      <c r="J6" s="333">
        <v>1511</v>
      </c>
      <c r="K6" s="333">
        <v>1118</v>
      </c>
      <c r="L6" s="333">
        <v>1338</v>
      </c>
      <c r="M6" s="334">
        <v>1610</v>
      </c>
      <c r="N6" s="329">
        <f>SUM(B6:M6)</f>
        <v>19180</v>
      </c>
      <c r="O6" s="144"/>
    </row>
    <row r="7" spans="1:15" ht="28.8" x14ac:dyDescent="0.45">
      <c r="A7" s="328" t="s">
        <v>211</v>
      </c>
      <c r="B7" s="335">
        <f>SUM(B5:B6)</f>
        <v>34260</v>
      </c>
      <c r="C7" s="336">
        <f>SUM(C5:C6)</f>
        <v>34964</v>
      </c>
      <c r="D7" s="336">
        <f t="shared" ref="D7:L7" si="0">SUM(D5:D6)</f>
        <v>35284</v>
      </c>
      <c r="E7" s="336">
        <f t="shared" si="0"/>
        <v>39976</v>
      </c>
      <c r="F7" s="336">
        <f t="shared" si="0"/>
        <v>43875</v>
      </c>
      <c r="G7" s="336">
        <f t="shared" si="0"/>
        <v>38312</v>
      </c>
      <c r="H7" s="336">
        <f t="shared" si="0"/>
        <v>35857</v>
      </c>
      <c r="I7" s="336">
        <f t="shared" si="0"/>
        <v>39013</v>
      </c>
      <c r="J7" s="336">
        <f t="shared" si="0"/>
        <v>32550</v>
      </c>
      <c r="K7" s="336">
        <f t="shared" si="0"/>
        <v>26234</v>
      </c>
      <c r="L7" s="336">
        <f t="shared" si="0"/>
        <v>39869</v>
      </c>
      <c r="M7" s="337">
        <f>SUM(M5:M6)</f>
        <v>37725</v>
      </c>
      <c r="N7" s="338">
        <f t="shared" ref="N7" si="1">SUM(N5:N6)</f>
        <v>437919</v>
      </c>
    </row>
    <row r="8" spans="1:15" ht="15" thickBot="1" x14ac:dyDescent="0.5">
      <c r="A8" s="319" t="s">
        <v>210</v>
      </c>
      <c r="B8" s="339">
        <f t="shared" ref="B8:M8" si="2">+B7/B4</f>
        <v>1370.4</v>
      </c>
      <c r="C8" s="340">
        <f t="shared" si="2"/>
        <v>1398.56</v>
      </c>
      <c r="D8" s="340">
        <f>+D7/D4</f>
        <v>1411.36</v>
      </c>
      <c r="E8" s="340">
        <f t="shared" si="2"/>
        <v>1537.5384615384614</v>
      </c>
      <c r="F8" s="340">
        <f t="shared" si="2"/>
        <v>1687.5</v>
      </c>
      <c r="G8" s="340">
        <f t="shared" si="2"/>
        <v>1532.48</v>
      </c>
      <c r="H8" s="340">
        <f t="shared" si="2"/>
        <v>1434.28</v>
      </c>
      <c r="I8" s="340">
        <f t="shared" si="2"/>
        <v>1560.52</v>
      </c>
      <c r="J8" s="340">
        <f t="shared" si="2"/>
        <v>1479.5454545454545</v>
      </c>
      <c r="K8" s="340">
        <f t="shared" si="2"/>
        <v>1543.1764705882354</v>
      </c>
      <c r="L8" s="340">
        <f t="shared" si="2"/>
        <v>1661.2083333333333</v>
      </c>
      <c r="M8" s="341">
        <f t="shared" si="2"/>
        <v>1450.9615384615386</v>
      </c>
      <c r="N8" s="342">
        <f>N7/N4</f>
        <v>1504.8762886597938</v>
      </c>
    </row>
  </sheetData>
  <mergeCells count="1">
    <mergeCell ref="A1:E1"/>
  </mergeCells>
  <phoneticPr fontId="1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28"/>
  <sheetViews>
    <sheetView view="pageBreakPreview" zoomScale="115" zoomScaleNormal="100" zoomScaleSheetLayoutView="115" workbookViewId="0">
      <selection activeCell="F14" sqref="F14"/>
    </sheetView>
  </sheetViews>
  <sheetFormatPr defaultColWidth="9" defaultRowHeight="14.4" x14ac:dyDescent="0.45"/>
  <cols>
    <col min="1" max="1" width="20.5" style="2" bestFit="1" customWidth="1"/>
    <col min="2" max="2" width="8.5" style="2" bestFit="1" customWidth="1"/>
    <col min="3" max="3" width="8.69921875" style="2" bestFit="1" customWidth="1"/>
    <col min="4" max="4" width="9.5" style="2" bestFit="1" customWidth="1"/>
    <col min="5" max="16384" width="9" style="2"/>
  </cols>
  <sheetData>
    <row r="1" spans="1:4" ht="18" x14ac:dyDescent="0.45">
      <c r="A1" s="511" t="s">
        <v>50</v>
      </c>
      <c r="B1" s="511"/>
      <c r="C1" s="511"/>
      <c r="D1" s="511"/>
    </row>
    <row r="3" spans="1:4" ht="16.8" thickBot="1" x14ac:dyDescent="0.5">
      <c r="A3" s="27" t="s">
        <v>49</v>
      </c>
    </row>
    <row r="4" spans="1:4" ht="15" thickBot="1" x14ac:dyDescent="0.5">
      <c r="A4" s="4" t="s">
        <v>48</v>
      </c>
      <c r="B4" s="28" t="s">
        <v>47</v>
      </c>
      <c r="C4" s="29" t="s">
        <v>46</v>
      </c>
      <c r="D4" s="30" t="s">
        <v>45</v>
      </c>
    </row>
    <row r="5" spans="1:4" x14ac:dyDescent="0.45">
      <c r="A5" s="31" t="s">
        <v>44</v>
      </c>
      <c r="B5" s="32">
        <v>234</v>
      </c>
      <c r="C5" s="33">
        <v>1835</v>
      </c>
      <c r="D5" s="34">
        <v>136500</v>
      </c>
    </row>
    <row r="6" spans="1:4" x14ac:dyDescent="0.45">
      <c r="A6" s="35" t="s">
        <v>43</v>
      </c>
      <c r="B6" s="36">
        <v>291</v>
      </c>
      <c r="C6" s="37">
        <v>2311</v>
      </c>
      <c r="D6" s="38">
        <v>180500</v>
      </c>
    </row>
    <row r="7" spans="1:4" ht="28.8" x14ac:dyDescent="0.45">
      <c r="A7" s="35" t="s">
        <v>42</v>
      </c>
      <c r="B7" s="36">
        <v>51</v>
      </c>
      <c r="C7" s="39">
        <v>460</v>
      </c>
      <c r="D7" s="38">
        <v>4100</v>
      </c>
    </row>
    <row r="8" spans="1:4" x14ac:dyDescent="0.45">
      <c r="A8" s="35" t="s">
        <v>41</v>
      </c>
      <c r="B8" s="36" t="s">
        <v>40</v>
      </c>
      <c r="C8" s="39">
        <v>66</v>
      </c>
      <c r="D8" s="40" t="s">
        <v>30</v>
      </c>
    </row>
    <row r="9" spans="1:4" x14ac:dyDescent="0.45">
      <c r="A9" s="35" t="s">
        <v>39</v>
      </c>
      <c r="B9" s="36">
        <v>38</v>
      </c>
      <c r="C9" s="39">
        <v>666</v>
      </c>
      <c r="D9" s="38">
        <v>52300</v>
      </c>
    </row>
    <row r="10" spans="1:4" x14ac:dyDescent="0.45">
      <c r="A10" s="35" t="s">
        <v>38</v>
      </c>
      <c r="B10" s="36">
        <v>99</v>
      </c>
      <c r="C10" s="39">
        <v>627</v>
      </c>
      <c r="D10" s="38">
        <v>49800</v>
      </c>
    </row>
    <row r="11" spans="1:4" x14ac:dyDescent="0.45">
      <c r="A11" s="35" t="s">
        <v>37</v>
      </c>
      <c r="B11" s="36" t="s">
        <v>36</v>
      </c>
      <c r="C11" s="39">
        <v>112</v>
      </c>
      <c r="D11" s="40" t="s">
        <v>30</v>
      </c>
    </row>
    <row r="12" spans="1:4" x14ac:dyDescent="0.45">
      <c r="A12" s="35" t="s">
        <v>35</v>
      </c>
      <c r="B12" s="36">
        <v>18</v>
      </c>
      <c r="C12" s="39">
        <v>311</v>
      </c>
      <c r="D12" s="38">
        <v>10000</v>
      </c>
    </row>
    <row r="13" spans="1:4" x14ac:dyDescent="0.45">
      <c r="A13" s="35" t="s">
        <v>34</v>
      </c>
      <c r="B13" s="36">
        <v>5</v>
      </c>
      <c r="C13" s="39" t="s">
        <v>33</v>
      </c>
      <c r="D13" s="38">
        <v>2700</v>
      </c>
    </row>
    <row r="14" spans="1:4" x14ac:dyDescent="0.45">
      <c r="A14" s="35" t="s">
        <v>32</v>
      </c>
      <c r="B14" s="40" t="s">
        <v>30</v>
      </c>
      <c r="C14" s="39">
        <v>125</v>
      </c>
      <c r="D14" s="40" t="s">
        <v>30</v>
      </c>
    </row>
    <row r="15" spans="1:4" ht="15" thickBot="1" x14ac:dyDescent="0.5">
      <c r="A15" s="41" t="s">
        <v>31</v>
      </c>
      <c r="B15" s="42" t="s">
        <v>30</v>
      </c>
      <c r="C15" s="43">
        <v>51</v>
      </c>
      <c r="D15" s="44" t="s">
        <v>30</v>
      </c>
    </row>
    <row r="16" spans="1:4" ht="15" thickBot="1" x14ac:dyDescent="0.5">
      <c r="A16" s="9" t="s">
        <v>21</v>
      </c>
      <c r="B16" s="45">
        <v>753</v>
      </c>
      <c r="C16" s="46">
        <f>SUM(C5:C15)</f>
        <v>6564</v>
      </c>
      <c r="D16" s="47">
        <f>SUM(D5:D15)</f>
        <v>435900</v>
      </c>
    </row>
    <row r="17" spans="1:3" x14ac:dyDescent="0.45">
      <c r="A17" s="48" t="s">
        <v>29</v>
      </c>
    </row>
    <row r="18" spans="1:3" ht="16.8" thickBot="1" x14ac:dyDescent="0.5">
      <c r="A18" s="49" t="s">
        <v>28</v>
      </c>
    </row>
    <row r="19" spans="1:3" x14ac:dyDescent="0.45">
      <c r="A19" s="6" t="s">
        <v>323</v>
      </c>
      <c r="B19" s="50">
        <v>384</v>
      </c>
      <c r="C19" s="51">
        <v>1568</v>
      </c>
    </row>
    <row r="20" spans="1:3" x14ac:dyDescent="0.45">
      <c r="A20" s="7" t="s">
        <v>26</v>
      </c>
      <c r="B20" s="52">
        <v>72</v>
      </c>
      <c r="C20" s="53">
        <v>163</v>
      </c>
    </row>
    <row r="21" spans="1:3" x14ac:dyDescent="0.45">
      <c r="A21" s="7" t="s">
        <v>24</v>
      </c>
      <c r="B21" s="52">
        <v>30</v>
      </c>
      <c r="C21" s="53">
        <v>48</v>
      </c>
    </row>
    <row r="22" spans="1:3" x14ac:dyDescent="0.45">
      <c r="A22" s="35" t="s">
        <v>25</v>
      </c>
      <c r="B22" s="52">
        <v>18</v>
      </c>
      <c r="C22" s="53">
        <v>32</v>
      </c>
    </row>
    <row r="23" spans="1:3" x14ac:dyDescent="0.45">
      <c r="A23" s="35" t="s">
        <v>325</v>
      </c>
      <c r="B23" s="52">
        <v>12</v>
      </c>
      <c r="C23" s="53">
        <v>15</v>
      </c>
    </row>
    <row r="24" spans="1:3" x14ac:dyDescent="0.45">
      <c r="A24" s="7" t="s">
        <v>23</v>
      </c>
      <c r="B24" s="52">
        <v>72</v>
      </c>
      <c r="C24" s="53">
        <v>189</v>
      </c>
    </row>
    <row r="25" spans="1:3" x14ac:dyDescent="0.45">
      <c r="A25" s="54" t="s">
        <v>324</v>
      </c>
      <c r="B25" s="52">
        <v>27</v>
      </c>
      <c r="C25" s="53">
        <v>100</v>
      </c>
    </row>
    <row r="26" spans="1:3" x14ac:dyDescent="0.45">
      <c r="A26" s="35" t="s">
        <v>22</v>
      </c>
      <c r="B26" s="52">
        <v>40</v>
      </c>
      <c r="C26" s="53">
        <v>140</v>
      </c>
    </row>
    <row r="27" spans="1:3" ht="15" thickBot="1" x14ac:dyDescent="0.5">
      <c r="A27" s="55" t="s">
        <v>326</v>
      </c>
      <c r="B27" s="56">
        <v>10</v>
      </c>
      <c r="C27" s="57" t="s">
        <v>327</v>
      </c>
    </row>
    <row r="28" spans="1:3" ht="15" thickBot="1" x14ac:dyDescent="0.5">
      <c r="A28" s="9" t="s">
        <v>21</v>
      </c>
      <c r="B28" s="56">
        <f>SUM(B19:B27)</f>
        <v>665</v>
      </c>
      <c r="C28" s="58">
        <f>SUM(C19:C26)</f>
        <v>2255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P9"/>
  <sheetViews>
    <sheetView view="pageBreakPreview" zoomScale="115" zoomScaleNormal="100" zoomScaleSheetLayoutView="115" workbookViewId="0">
      <selection sqref="A1:E1"/>
    </sheetView>
  </sheetViews>
  <sheetFormatPr defaultColWidth="9" defaultRowHeight="14.4" x14ac:dyDescent="0.45"/>
  <cols>
    <col min="1" max="1" width="3.5" style="2" bestFit="1" customWidth="1"/>
    <col min="2" max="2" width="5.5" style="2" bestFit="1" customWidth="1"/>
    <col min="3" max="14" width="5.3984375" style="2" customWidth="1"/>
    <col min="15" max="15" width="7.19921875" style="2" customWidth="1"/>
    <col min="16" max="16" width="5.3984375" style="2" customWidth="1"/>
    <col min="17" max="16384" width="9" style="2"/>
  </cols>
  <sheetData>
    <row r="1" spans="1:16" ht="21" x14ac:dyDescent="0.45">
      <c r="A1" s="592" t="s">
        <v>334</v>
      </c>
      <c r="B1" s="592"/>
      <c r="C1" s="592"/>
      <c r="D1" s="592"/>
      <c r="E1" s="592"/>
    </row>
    <row r="2" spans="1:16" ht="14.25" customHeight="1" x14ac:dyDescent="0.45">
      <c r="A2" s="343"/>
      <c r="B2" s="343"/>
      <c r="C2" s="343"/>
      <c r="D2" s="343"/>
      <c r="E2" s="343"/>
    </row>
    <row r="3" spans="1:16" ht="15" thickBot="1" x14ac:dyDescent="0.5">
      <c r="A3" s="551" t="s">
        <v>217</v>
      </c>
      <c r="B3" s="551"/>
      <c r="C3" s="551"/>
      <c r="D3" s="551"/>
      <c r="E3" s="551"/>
    </row>
    <row r="4" spans="1:16" ht="29.4" thickBot="1" x14ac:dyDescent="0.5">
      <c r="A4" s="527"/>
      <c r="B4" s="528"/>
      <c r="C4" s="28" t="s">
        <v>101</v>
      </c>
      <c r="D4" s="29" t="s">
        <v>100</v>
      </c>
      <c r="E4" s="29" t="s">
        <v>99</v>
      </c>
      <c r="F4" s="29" t="s">
        <v>98</v>
      </c>
      <c r="G4" s="29" t="s">
        <v>97</v>
      </c>
      <c r="H4" s="29" t="s">
        <v>96</v>
      </c>
      <c r="I4" s="29" t="s">
        <v>95</v>
      </c>
      <c r="J4" s="29" t="s">
        <v>94</v>
      </c>
      <c r="K4" s="29" t="s">
        <v>93</v>
      </c>
      <c r="L4" s="29" t="s">
        <v>92</v>
      </c>
      <c r="M4" s="29" t="s">
        <v>91</v>
      </c>
      <c r="N4" s="30" t="s">
        <v>90</v>
      </c>
      <c r="O4" s="5" t="s">
        <v>51</v>
      </c>
      <c r="P4" s="5" t="s">
        <v>175</v>
      </c>
    </row>
    <row r="5" spans="1:16" x14ac:dyDescent="0.45">
      <c r="A5" s="530" t="s">
        <v>216</v>
      </c>
      <c r="B5" s="155" t="s">
        <v>194</v>
      </c>
      <c r="C5" s="50">
        <v>428</v>
      </c>
      <c r="D5" s="146">
        <v>431</v>
      </c>
      <c r="E5" s="146">
        <v>441</v>
      </c>
      <c r="F5" s="146">
        <v>560</v>
      </c>
      <c r="G5" s="146">
        <v>537</v>
      </c>
      <c r="H5" s="146">
        <v>432</v>
      </c>
      <c r="I5" s="146">
        <v>394</v>
      </c>
      <c r="J5" s="146">
        <v>432</v>
      </c>
      <c r="K5" s="146">
        <v>370</v>
      </c>
      <c r="L5" s="146">
        <v>310</v>
      </c>
      <c r="M5" s="146">
        <v>384</v>
      </c>
      <c r="N5" s="204">
        <v>359</v>
      </c>
      <c r="O5" s="10">
        <f>SUM(C5:N5)</f>
        <v>5078</v>
      </c>
      <c r="P5" s="345">
        <f>O5/296</f>
        <v>17.155405405405407</v>
      </c>
    </row>
    <row r="6" spans="1:16" x14ac:dyDescent="0.45">
      <c r="A6" s="593"/>
      <c r="B6" s="328" t="s">
        <v>196</v>
      </c>
      <c r="C6" s="52">
        <v>66</v>
      </c>
      <c r="D6" s="158">
        <v>54</v>
      </c>
      <c r="E6" s="158">
        <v>50</v>
      </c>
      <c r="F6" s="158">
        <v>113</v>
      </c>
      <c r="G6" s="158">
        <v>105</v>
      </c>
      <c r="H6" s="158">
        <v>70</v>
      </c>
      <c r="I6" s="158">
        <v>64</v>
      </c>
      <c r="J6" s="158">
        <v>53</v>
      </c>
      <c r="K6" s="158">
        <v>51</v>
      </c>
      <c r="L6" s="158">
        <v>44</v>
      </c>
      <c r="M6" s="158">
        <v>63</v>
      </c>
      <c r="N6" s="53">
        <v>76</v>
      </c>
      <c r="O6" s="11">
        <f>SUM(C6:N6)</f>
        <v>809</v>
      </c>
      <c r="P6" s="346">
        <f>O6/296</f>
        <v>2.7331081081081079</v>
      </c>
    </row>
    <row r="7" spans="1:16" ht="15" thickBot="1" x14ac:dyDescent="0.5">
      <c r="A7" s="594"/>
      <c r="B7" s="209" t="s">
        <v>51</v>
      </c>
      <c r="C7" s="149">
        <f t="shared" ref="C7:O7" si="0">SUM(C5:C6)</f>
        <v>494</v>
      </c>
      <c r="D7" s="150">
        <f t="shared" si="0"/>
        <v>485</v>
      </c>
      <c r="E7" s="150">
        <f t="shared" si="0"/>
        <v>491</v>
      </c>
      <c r="F7" s="150">
        <f t="shared" si="0"/>
        <v>673</v>
      </c>
      <c r="G7" s="150">
        <f t="shared" si="0"/>
        <v>642</v>
      </c>
      <c r="H7" s="150">
        <f t="shared" si="0"/>
        <v>502</v>
      </c>
      <c r="I7" s="150">
        <f t="shared" si="0"/>
        <v>458</v>
      </c>
      <c r="J7" s="150">
        <f t="shared" si="0"/>
        <v>485</v>
      </c>
      <c r="K7" s="150">
        <f t="shared" si="0"/>
        <v>421</v>
      </c>
      <c r="L7" s="150">
        <f t="shared" si="0"/>
        <v>354</v>
      </c>
      <c r="M7" s="150">
        <f t="shared" si="0"/>
        <v>447</v>
      </c>
      <c r="N7" s="150">
        <f t="shared" si="0"/>
        <v>435</v>
      </c>
      <c r="O7" s="347">
        <f t="shared" si="0"/>
        <v>5887</v>
      </c>
      <c r="P7" s="348">
        <f>O7/291</f>
        <v>20.230240549828178</v>
      </c>
    </row>
    <row r="8" spans="1:16" ht="15" thickBot="1" x14ac:dyDescent="0.5">
      <c r="A8" s="527" t="s">
        <v>215</v>
      </c>
      <c r="B8" s="528"/>
      <c r="C8" s="56">
        <v>173</v>
      </c>
      <c r="D8" s="115">
        <v>294</v>
      </c>
      <c r="E8" s="115">
        <v>249</v>
      </c>
      <c r="F8" s="115">
        <v>264</v>
      </c>
      <c r="G8" s="115">
        <v>290</v>
      </c>
      <c r="H8" s="115">
        <v>282</v>
      </c>
      <c r="I8" s="115">
        <v>216</v>
      </c>
      <c r="J8" s="115">
        <v>219</v>
      </c>
      <c r="K8" s="115">
        <v>211</v>
      </c>
      <c r="L8" s="115">
        <v>233</v>
      </c>
      <c r="M8" s="115">
        <v>276</v>
      </c>
      <c r="N8" s="57">
        <v>324</v>
      </c>
      <c r="O8" s="14">
        <f>SUM(C8:N8)</f>
        <v>3031</v>
      </c>
      <c r="P8" s="229">
        <f>O8/291</f>
        <v>10.415807560137457</v>
      </c>
    </row>
    <row r="9" spans="1:16" x14ac:dyDescent="0.45">
      <c r="A9" s="344"/>
    </row>
  </sheetData>
  <mergeCells count="5">
    <mergeCell ref="A1:E1"/>
    <mergeCell ref="A3:E3"/>
    <mergeCell ref="A4:B4"/>
    <mergeCell ref="A5:A7"/>
    <mergeCell ref="A8:B8"/>
  </mergeCells>
  <phoneticPr fontId="1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A1:D39"/>
  <sheetViews>
    <sheetView view="pageBreakPreview" zoomScale="130" zoomScaleNormal="100" zoomScaleSheetLayoutView="130" workbookViewId="0">
      <selection sqref="A1:C1"/>
    </sheetView>
  </sheetViews>
  <sheetFormatPr defaultColWidth="9" defaultRowHeight="14.4" x14ac:dyDescent="0.45"/>
  <cols>
    <col min="1" max="1" width="11.59765625" style="2" bestFit="1" customWidth="1"/>
    <col min="2" max="2" width="9.5" style="2" bestFit="1" customWidth="1"/>
    <col min="3" max="16384" width="9" style="2"/>
  </cols>
  <sheetData>
    <row r="1" spans="1:4" ht="21" x14ac:dyDescent="0.45">
      <c r="A1" s="529" t="s">
        <v>335</v>
      </c>
      <c r="B1" s="529"/>
      <c r="C1" s="529"/>
      <c r="D1" s="349"/>
    </row>
    <row r="2" spans="1:4" ht="13.5" customHeight="1" x14ac:dyDescent="0.45">
      <c r="A2" s="343"/>
      <c r="B2" s="343"/>
      <c r="C2" s="3" t="s">
        <v>349</v>
      </c>
      <c r="D2" s="343"/>
    </row>
    <row r="3" spans="1:4" x14ac:dyDescent="0.45">
      <c r="A3" s="327"/>
      <c r="B3" s="327"/>
      <c r="C3" s="3" t="s">
        <v>302</v>
      </c>
    </row>
    <row r="4" spans="1:4" x14ac:dyDescent="0.45">
      <c r="A4" s="327"/>
      <c r="B4" s="327"/>
      <c r="C4" s="327"/>
    </row>
    <row r="5" spans="1:4" ht="15" thickBot="1" x14ac:dyDescent="0.5">
      <c r="A5" s="313" t="s">
        <v>247</v>
      </c>
    </row>
    <row r="6" spans="1:4" ht="15" thickBot="1" x14ac:dyDescent="0.5">
      <c r="A6" s="4"/>
      <c r="B6" s="4" t="s">
        <v>232</v>
      </c>
      <c r="C6" s="4" t="s">
        <v>231</v>
      </c>
    </row>
    <row r="7" spans="1:4" x14ac:dyDescent="0.45">
      <c r="A7" s="350" t="s">
        <v>246</v>
      </c>
      <c r="B7" s="362">
        <v>1113</v>
      </c>
      <c r="C7" s="363">
        <v>2.4</v>
      </c>
      <c r="D7" s="351"/>
    </row>
    <row r="8" spans="1:4" x14ac:dyDescent="0.45">
      <c r="A8" s="352" t="s">
        <v>245</v>
      </c>
      <c r="B8" s="364">
        <v>1829</v>
      </c>
      <c r="C8" s="365">
        <v>4</v>
      </c>
      <c r="D8" s="351"/>
    </row>
    <row r="9" spans="1:4" x14ac:dyDescent="0.45">
      <c r="A9" s="352" t="s">
        <v>244</v>
      </c>
      <c r="B9" s="364">
        <v>3088</v>
      </c>
      <c r="C9" s="365">
        <v>6.7</v>
      </c>
      <c r="D9" s="351"/>
    </row>
    <row r="10" spans="1:4" x14ac:dyDescent="0.45">
      <c r="A10" s="352" t="s">
        <v>243</v>
      </c>
      <c r="B10" s="366">
        <v>595</v>
      </c>
      <c r="C10" s="365">
        <v>1.3</v>
      </c>
      <c r="D10" s="351"/>
    </row>
    <row r="11" spans="1:4" x14ac:dyDescent="0.45">
      <c r="A11" s="352" t="s">
        <v>242</v>
      </c>
      <c r="B11" s="366">
        <v>840</v>
      </c>
      <c r="C11" s="365">
        <v>1.8</v>
      </c>
      <c r="D11" s="351"/>
    </row>
    <row r="12" spans="1:4" x14ac:dyDescent="0.45">
      <c r="A12" s="352" t="s">
        <v>241</v>
      </c>
      <c r="B12" s="364">
        <v>2729</v>
      </c>
      <c r="C12" s="365">
        <v>5.9</v>
      </c>
      <c r="D12" s="351"/>
    </row>
    <row r="13" spans="1:4" x14ac:dyDescent="0.45">
      <c r="A13" s="352" t="s">
        <v>240</v>
      </c>
      <c r="B13" s="364">
        <v>5524</v>
      </c>
      <c r="C13" s="365">
        <v>12</v>
      </c>
      <c r="D13" s="351"/>
    </row>
    <row r="14" spans="1:4" x14ac:dyDescent="0.45">
      <c r="A14" s="352" t="s">
        <v>239</v>
      </c>
      <c r="B14" s="364">
        <v>5968</v>
      </c>
      <c r="C14" s="365">
        <v>13</v>
      </c>
      <c r="D14" s="351"/>
    </row>
    <row r="15" spans="1:4" x14ac:dyDescent="0.45">
      <c r="A15" s="352" t="s">
        <v>238</v>
      </c>
      <c r="B15" s="364">
        <v>7009</v>
      </c>
      <c r="C15" s="365">
        <v>15.2</v>
      </c>
      <c r="D15" s="351"/>
    </row>
    <row r="16" spans="1:4" x14ac:dyDescent="0.45">
      <c r="A16" s="352" t="s">
        <v>237</v>
      </c>
      <c r="B16" s="364">
        <v>7239</v>
      </c>
      <c r="C16" s="365">
        <v>15.7</v>
      </c>
      <c r="D16" s="351"/>
    </row>
    <row r="17" spans="1:4" x14ac:dyDescent="0.45">
      <c r="A17" s="352" t="s">
        <v>236</v>
      </c>
      <c r="B17" s="364">
        <v>5178</v>
      </c>
      <c r="C17" s="365">
        <v>11.3</v>
      </c>
      <c r="D17" s="351"/>
    </row>
    <row r="18" spans="1:4" ht="15" thickBot="1" x14ac:dyDescent="0.5">
      <c r="A18" s="353" t="s">
        <v>235</v>
      </c>
      <c r="B18" s="367">
        <v>4861</v>
      </c>
      <c r="C18" s="368">
        <v>10.6</v>
      </c>
      <c r="D18" s="351"/>
    </row>
    <row r="19" spans="1:4" ht="15" thickBot="1" x14ac:dyDescent="0.5">
      <c r="A19" s="4" t="s">
        <v>51</v>
      </c>
      <c r="B19" s="369">
        <f>SUM(B7:B18)</f>
        <v>45973</v>
      </c>
      <c r="C19" s="298">
        <v>100</v>
      </c>
      <c r="D19" s="351"/>
    </row>
    <row r="22" spans="1:4" ht="15" thickBot="1" x14ac:dyDescent="0.5">
      <c r="A22" s="313" t="s">
        <v>234</v>
      </c>
    </row>
    <row r="23" spans="1:4" ht="15" thickBot="1" x14ac:dyDescent="0.5">
      <c r="A23" s="4" t="s">
        <v>233</v>
      </c>
      <c r="B23" s="75" t="s">
        <v>232</v>
      </c>
      <c r="C23" s="75" t="s">
        <v>231</v>
      </c>
    </row>
    <row r="24" spans="1:4" x14ac:dyDescent="0.45">
      <c r="A24" s="76" t="s">
        <v>135</v>
      </c>
      <c r="B24" s="354">
        <v>12731</v>
      </c>
      <c r="C24" s="355">
        <v>27.7</v>
      </c>
      <c r="D24" s="351"/>
    </row>
    <row r="25" spans="1:4" x14ac:dyDescent="0.45">
      <c r="A25" s="89" t="s">
        <v>230</v>
      </c>
      <c r="B25" s="356">
        <v>1536</v>
      </c>
      <c r="C25" s="357">
        <v>3.3</v>
      </c>
      <c r="D25" s="351"/>
    </row>
    <row r="26" spans="1:4" x14ac:dyDescent="0.45">
      <c r="A26" s="89" t="s">
        <v>229</v>
      </c>
      <c r="B26" s="356">
        <v>2047</v>
      </c>
      <c r="C26" s="357">
        <v>4.5</v>
      </c>
      <c r="D26" s="351"/>
    </row>
    <row r="27" spans="1:4" x14ac:dyDescent="0.45">
      <c r="A27" s="89" t="s">
        <v>228</v>
      </c>
      <c r="B27" s="356">
        <v>3537</v>
      </c>
      <c r="C27" s="357">
        <v>7.7</v>
      </c>
      <c r="D27" s="351"/>
    </row>
    <row r="28" spans="1:4" x14ac:dyDescent="0.45">
      <c r="A28" s="89" t="s">
        <v>227</v>
      </c>
      <c r="B28" s="356">
        <v>1367</v>
      </c>
      <c r="C28" s="357">
        <v>3</v>
      </c>
      <c r="D28" s="351"/>
    </row>
    <row r="29" spans="1:4" x14ac:dyDescent="0.45">
      <c r="A29" s="89" t="s">
        <v>226</v>
      </c>
      <c r="B29" s="356">
        <v>16445</v>
      </c>
      <c r="C29" s="357">
        <v>35.799999999999997</v>
      </c>
      <c r="D29" s="351"/>
    </row>
    <row r="30" spans="1:4" x14ac:dyDescent="0.45">
      <c r="A30" s="89" t="s">
        <v>225</v>
      </c>
      <c r="B30" s="356">
        <v>929</v>
      </c>
      <c r="C30" s="357">
        <v>2</v>
      </c>
      <c r="D30" s="351"/>
    </row>
    <row r="31" spans="1:4" x14ac:dyDescent="0.45">
      <c r="A31" s="89" t="s">
        <v>224</v>
      </c>
      <c r="B31" s="356">
        <v>1313</v>
      </c>
      <c r="C31" s="357">
        <v>2.9</v>
      </c>
      <c r="D31" s="351"/>
    </row>
    <row r="32" spans="1:4" x14ac:dyDescent="0.45">
      <c r="A32" s="89" t="s">
        <v>223</v>
      </c>
      <c r="B32" s="358">
        <v>425</v>
      </c>
      <c r="C32" s="357">
        <v>0.9</v>
      </c>
      <c r="D32" s="351"/>
    </row>
    <row r="33" spans="1:4" x14ac:dyDescent="0.45">
      <c r="A33" s="89" t="s">
        <v>222</v>
      </c>
      <c r="B33" s="356">
        <v>902</v>
      </c>
      <c r="C33" s="357">
        <v>2</v>
      </c>
      <c r="D33" s="351"/>
    </row>
    <row r="34" spans="1:4" x14ac:dyDescent="0.45">
      <c r="A34" s="89" t="s">
        <v>221</v>
      </c>
      <c r="B34" s="356">
        <v>2532</v>
      </c>
      <c r="C34" s="357">
        <v>5.5</v>
      </c>
      <c r="D34" s="351"/>
    </row>
    <row r="35" spans="1:4" x14ac:dyDescent="0.45">
      <c r="A35" s="89" t="s">
        <v>220</v>
      </c>
      <c r="B35" s="356">
        <v>1786</v>
      </c>
      <c r="C35" s="357">
        <v>3.9</v>
      </c>
      <c r="D35" s="351"/>
    </row>
    <row r="36" spans="1:4" x14ac:dyDescent="0.45">
      <c r="A36" s="89" t="s">
        <v>219</v>
      </c>
      <c r="B36" s="358">
        <v>95</v>
      </c>
      <c r="C36" s="357">
        <v>0.2</v>
      </c>
      <c r="D36" s="351"/>
    </row>
    <row r="37" spans="1:4" x14ac:dyDescent="0.45">
      <c r="A37" s="89" t="s">
        <v>218</v>
      </c>
      <c r="B37" s="358">
        <v>127</v>
      </c>
      <c r="C37" s="357">
        <v>0.3</v>
      </c>
      <c r="D37" s="351"/>
    </row>
    <row r="38" spans="1:4" ht="15" thickBot="1" x14ac:dyDescent="0.5">
      <c r="A38" s="77" t="s">
        <v>31</v>
      </c>
      <c r="B38" s="359">
        <v>237</v>
      </c>
      <c r="C38" s="360">
        <v>0.4</v>
      </c>
      <c r="D38" s="351"/>
    </row>
    <row r="39" spans="1:4" x14ac:dyDescent="0.45">
      <c r="B39" s="144"/>
      <c r="C39" s="361"/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AD13"/>
  <sheetViews>
    <sheetView view="pageBreakPreview" zoomScale="115" zoomScaleNormal="100" zoomScaleSheetLayoutView="115" workbookViewId="0">
      <selection sqref="A1:E1"/>
    </sheetView>
  </sheetViews>
  <sheetFormatPr defaultColWidth="9" defaultRowHeight="14.4" x14ac:dyDescent="0.45"/>
  <cols>
    <col min="1" max="1" width="4.5" style="2" bestFit="1" customWidth="1"/>
    <col min="2" max="2" width="5.5" style="2" bestFit="1" customWidth="1"/>
    <col min="3" max="15" width="8.59765625" style="2" customWidth="1"/>
    <col min="16" max="16" width="9.8984375" style="2" customWidth="1"/>
    <col min="17" max="16384" width="9" style="2"/>
  </cols>
  <sheetData>
    <row r="1" spans="1:30" ht="18" x14ac:dyDescent="0.45">
      <c r="A1" s="539" t="s">
        <v>336</v>
      </c>
      <c r="B1" s="539"/>
      <c r="C1" s="539"/>
      <c r="D1" s="539"/>
      <c r="E1" s="539"/>
    </row>
    <row r="2" spans="1:30" ht="18" x14ac:dyDescent="0.45">
      <c r="A2" s="143"/>
      <c r="B2" s="143"/>
      <c r="C2" s="143"/>
      <c r="D2" s="143"/>
      <c r="E2" s="143"/>
    </row>
    <row r="3" spans="1:30" ht="18.600000000000001" thickBot="1" x14ac:dyDescent="0.5">
      <c r="A3" s="599" t="s">
        <v>217</v>
      </c>
      <c r="B3" s="599"/>
      <c r="C3" s="599"/>
      <c r="D3" s="599"/>
      <c r="E3" s="143"/>
    </row>
    <row r="4" spans="1:30" ht="15" thickBot="1" x14ac:dyDescent="0.5">
      <c r="A4" s="527"/>
      <c r="B4" s="528"/>
      <c r="C4" s="28" t="s">
        <v>101</v>
      </c>
      <c r="D4" s="29" t="s">
        <v>100</v>
      </c>
      <c r="E4" s="29" t="s">
        <v>99</v>
      </c>
      <c r="F4" s="29" t="s">
        <v>98</v>
      </c>
      <c r="G4" s="29" t="s">
        <v>97</v>
      </c>
      <c r="H4" s="29" t="s">
        <v>96</v>
      </c>
      <c r="I4" s="29" t="s">
        <v>95</v>
      </c>
      <c r="J4" s="29" t="s">
        <v>94</v>
      </c>
      <c r="K4" s="29" t="s">
        <v>93</v>
      </c>
      <c r="L4" s="29" t="s">
        <v>92</v>
      </c>
      <c r="M4" s="29" t="s">
        <v>91</v>
      </c>
      <c r="N4" s="30" t="s">
        <v>90</v>
      </c>
      <c r="O4" s="5" t="s">
        <v>51</v>
      </c>
      <c r="P4" s="100" t="s">
        <v>175</v>
      </c>
    </row>
    <row r="5" spans="1:30" x14ac:dyDescent="0.3">
      <c r="A5" s="550" t="s">
        <v>181</v>
      </c>
      <c r="B5" s="600"/>
      <c r="C5" s="371">
        <v>8059</v>
      </c>
      <c r="D5" s="372">
        <v>7613</v>
      </c>
      <c r="E5" s="372">
        <v>7516</v>
      </c>
      <c r="F5" s="372">
        <v>8604</v>
      </c>
      <c r="G5" s="372">
        <v>8463</v>
      </c>
      <c r="H5" s="372">
        <v>7834</v>
      </c>
      <c r="I5" s="372">
        <v>7552</v>
      </c>
      <c r="J5" s="372">
        <v>7526</v>
      </c>
      <c r="K5" s="372">
        <v>7061</v>
      </c>
      <c r="L5" s="372">
        <v>6524</v>
      </c>
      <c r="M5" s="372">
        <v>8583</v>
      </c>
      <c r="N5" s="373">
        <v>9132</v>
      </c>
      <c r="O5" s="374">
        <f t="shared" ref="O5:O7" si="0">SUM(C5:N5)</f>
        <v>94467</v>
      </c>
      <c r="P5" s="375">
        <f>O5/291</f>
        <v>324.62886597938143</v>
      </c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</row>
    <row r="6" spans="1:30" x14ac:dyDescent="0.3">
      <c r="A6" s="547" t="s">
        <v>102</v>
      </c>
      <c r="B6" s="328" t="s">
        <v>194</v>
      </c>
      <c r="C6" s="376">
        <v>33382</v>
      </c>
      <c r="D6" s="377">
        <v>31234</v>
      </c>
      <c r="E6" s="377">
        <v>30228</v>
      </c>
      <c r="F6" s="377">
        <v>34337</v>
      </c>
      <c r="G6" s="377">
        <v>33756</v>
      </c>
      <c r="H6" s="377">
        <v>31953</v>
      </c>
      <c r="I6" s="377">
        <v>31079</v>
      </c>
      <c r="J6" s="377">
        <v>31077</v>
      </c>
      <c r="K6" s="377">
        <v>29577</v>
      </c>
      <c r="L6" s="377">
        <v>23563</v>
      </c>
      <c r="M6" s="377">
        <v>30449</v>
      </c>
      <c r="N6" s="378">
        <v>32790</v>
      </c>
      <c r="O6" s="379">
        <f t="shared" si="0"/>
        <v>373425</v>
      </c>
      <c r="P6" s="380">
        <f>O6/291</f>
        <v>1283.2474226804125</v>
      </c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</row>
    <row r="7" spans="1:30" x14ac:dyDescent="0.3">
      <c r="A7" s="547"/>
      <c r="B7" s="328" t="s">
        <v>196</v>
      </c>
      <c r="C7" s="376">
        <v>7065</v>
      </c>
      <c r="D7" s="377">
        <v>6163</v>
      </c>
      <c r="E7" s="377">
        <v>6314</v>
      </c>
      <c r="F7" s="377">
        <v>9230</v>
      </c>
      <c r="G7" s="377">
        <v>8210</v>
      </c>
      <c r="H7" s="377">
        <v>7266</v>
      </c>
      <c r="I7" s="377">
        <v>6849</v>
      </c>
      <c r="J7" s="377">
        <v>6541</v>
      </c>
      <c r="K7" s="377">
        <v>6509</v>
      </c>
      <c r="L7" s="377">
        <v>5252</v>
      </c>
      <c r="M7" s="377">
        <v>7441</v>
      </c>
      <c r="N7" s="378">
        <v>8202</v>
      </c>
      <c r="O7" s="379">
        <f t="shared" si="0"/>
        <v>85042</v>
      </c>
      <c r="P7" s="380">
        <f>O7/291</f>
        <v>292.2405498281787</v>
      </c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</row>
    <row r="8" spans="1:30" x14ac:dyDescent="0.45">
      <c r="A8" s="547"/>
      <c r="B8" s="328" t="s">
        <v>51</v>
      </c>
      <c r="C8" s="381">
        <f>SUM(C6:C7)</f>
        <v>40447</v>
      </c>
      <c r="D8" s="382">
        <f t="shared" ref="D8:N8" si="1">SUM(D6:D7)</f>
        <v>37397</v>
      </c>
      <c r="E8" s="382">
        <f t="shared" si="1"/>
        <v>36542</v>
      </c>
      <c r="F8" s="382">
        <f t="shared" si="1"/>
        <v>43567</v>
      </c>
      <c r="G8" s="382">
        <f t="shared" si="1"/>
        <v>41966</v>
      </c>
      <c r="H8" s="382">
        <f t="shared" si="1"/>
        <v>39219</v>
      </c>
      <c r="I8" s="382">
        <f t="shared" si="1"/>
        <v>37928</v>
      </c>
      <c r="J8" s="382">
        <f t="shared" si="1"/>
        <v>37618</v>
      </c>
      <c r="K8" s="382">
        <f t="shared" si="1"/>
        <v>36086</v>
      </c>
      <c r="L8" s="382">
        <f t="shared" si="1"/>
        <v>28815</v>
      </c>
      <c r="M8" s="382">
        <f t="shared" si="1"/>
        <v>37890</v>
      </c>
      <c r="N8" s="382">
        <f t="shared" si="1"/>
        <v>40992</v>
      </c>
      <c r="O8" s="383">
        <f>SUM(O6:O7)</f>
        <v>458467</v>
      </c>
      <c r="P8" s="380">
        <f>O8/291</f>
        <v>1575.4879725085912</v>
      </c>
    </row>
    <row r="9" spans="1:30" ht="29.25" customHeight="1" x14ac:dyDescent="0.45">
      <c r="A9" s="601" t="s">
        <v>250</v>
      </c>
      <c r="B9" s="602"/>
      <c r="C9" s="384">
        <v>6801</v>
      </c>
      <c r="D9" s="385">
        <v>6935</v>
      </c>
      <c r="E9" s="385">
        <v>7221</v>
      </c>
      <c r="F9" s="385">
        <v>7447</v>
      </c>
      <c r="G9" s="385">
        <v>8371</v>
      </c>
      <c r="H9" s="385">
        <v>7289</v>
      </c>
      <c r="I9" s="385">
        <v>7966</v>
      </c>
      <c r="J9" s="385">
        <v>7810</v>
      </c>
      <c r="K9" s="385">
        <v>6509</v>
      </c>
      <c r="L9" s="385">
        <v>4763</v>
      </c>
      <c r="M9" s="385">
        <v>6569</v>
      </c>
      <c r="N9" s="384">
        <v>6742</v>
      </c>
      <c r="O9" s="379">
        <f>SUM(C9:N9)</f>
        <v>84423</v>
      </c>
      <c r="P9" s="380">
        <f>O9/291</f>
        <v>290.11340206185565</v>
      </c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</row>
    <row r="10" spans="1:30" ht="28.5" customHeight="1" thickBot="1" x14ac:dyDescent="0.5">
      <c r="A10" s="595" t="s">
        <v>249</v>
      </c>
      <c r="B10" s="596"/>
      <c r="C10" s="386">
        <v>2173</v>
      </c>
      <c r="D10" s="387">
        <v>3835</v>
      </c>
      <c r="E10" s="387">
        <v>3152</v>
      </c>
      <c r="F10" s="387">
        <v>2846</v>
      </c>
      <c r="G10" s="387">
        <v>4447</v>
      </c>
      <c r="H10" s="387">
        <v>5001</v>
      </c>
      <c r="I10" s="387">
        <v>2549</v>
      </c>
      <c r="J10" s="387">
        <v>3099</v>
      </c>
      <c r="K10" s="387">
        <v>4509</v>
      </c>
      <c r="L10" s="387">
        <v>2221</v>
      </c>
      <c r="M10" s="387">
        <v>3058</v>
      </c>
      <c r="N10" s="388">
        <v>3324</v>
      </c>
      <c r="O10" s="379">
        <f>SUM(C10:N10)</f>
        <v>40214</v>
      </c>
      <c r="P10" s="389">
        <v>140</v>
      </c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D10" s="144"/>
    </row>
    <row r="11" spans="1:30" ht="27" customHeight="1" thickBot="1" x14ac:dyDescent="0.5">
      <c r="A11" s="597" t="s">
        <v>248</v>
      </c>
      <c r="B11" s="598"/>
      <c r="C11" s="390">
        <f>SUM(C9:C10)</f>
        <v>8974</v>
      </c>
      <c r="D11" s="391">
        <f t="shared" ref="D11:N11" si="2">SUM(D9:D10)</f>
        <v>10770</v>
      </c>
      <c r="E11" s="391">
        <f t="shared" si="2"/>
        <v>10373</v>
      </c>
      <c r="F11" s="391">
        <f t="shared" si="2"/>
        <v>10293</v>
      </c>
      <c r="G11" s="391">
        <f t="shared" si="2"/>
        <v>12818</v>
      </c>
      <c r="H11" s="391">
        <f t="shared" si="2"/>
        <v>12290</v>
      </c>
      <c r="I11" s="391">
        <f t="shared" si="2"/>
        <v>10515</v>
      </c>
      <c r="J11" s="391">
        <f t="shared" si="2"/>
        <v>10909</v>
      </c>
      <c r="K11" s="391">
        <f t="shared" si="2"/>
        <v>11018</v>
      </c>
      <c r="L11" s="391">
        <f t="shared" si="2"/>
        <v>6984</v>
      </c>
      <c r="M11" s="391">
        <f t="shared" si="2"/>
        <v>9627</v>
      </c>
      <c r="N11" s="391">
        <f t="shared" si="2"/>
        <v>10066</v>
      </c>
      <c r="O11" s="392">
        <f>SUM(O9:O10)</f>
        <v>124637</v>
      </c>
      <c r="P11" s="393">
        <f>O11/291</f>
        <v>428.30584192439864</v>
      </c>
    </row>
    <row r="13" spans="1:30" x14ac:dyDescent="0.45"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1"/>
  <pageMargins left="0.7" right="0.7" top="0.75" bottom="0.75" header="0.3" footer="0.3"/>
  <pageSetup paperSize="9" scale="9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P8"/>
  <sheetViews>
    <sheetView view="pageBreakPreview" zoomScale="115" zoomScaleNormal="100" zoomScaleSheetLayoutView="115" workbookViewId="0"/>
  </sheetViews>
  <sheetFormatPr defaultColWidth="9" defaultRowHeight="14.4" x14ac:dyDescent="0.45"/>
  <cols>
    <col min="1" max="1" width="5.5" style="2" bestFit="1" customWidth="1"/>
    <col min="2" max="13" width="6" style="2" bestFit="1" customWidth="1"/>
    <col min="14" max="14" width="7" style="2" bestFit="1" customWidth="1"/>
    <col min="15" max="15" width="9.5" style="2" customWidth="1"/>
    <col min="16" max="16384" width="9" style="2"/>
  </cols>
  <sheetData>
    <row r="1" spans="1:16" ht="18" x14ac:dyDescent="0.45">
      <c r="A1" s="171" t="s">
        <v>337</v>
      </c>
      <c r="B1" s="171"/>
      <c r="C1" s="171"/>
    </row>
    <row r="2" spans="1:16" ht="18" x14ac:dyDescent="0.45">
      <c r="A2" s="143"/>
      <c r="B2" s="143"/>
      <c r="C2" s="143"/>
    </row>
    <row r="3" spans="1:16" ht="15" thickBot="1" x14ac:dyDescent="0.5">
      <c r="A3" s="552" t="s">
        <v>277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</row>
    <row r="4" spans="1:16" ht="18.75" customHeight="1" thickBot="1" x14ac:dyDescent="0.5">
      <c r="A4" s="4"/>
      <c r="B4" s="28" t="s">
        <v>101</v>
      </c>
      <c r="C4" s="29" t="s">
        <v>100</v>
      </c>
      <c r="D4" s="29" t="s">
        <v>99</v>
      </c>
      <c r="E4" s="29" t="s">
        <v>98</v>
      </c>
      <c r="F4" s="29" t="s">
        <v>97</v>
      </c>
      <c r="G4" s="29" t="s">
        <v>96</v>
      </c>
      <c r="H4" s="29" t="s">
        <v>95</v>
      </c>
      <c r="I4" s="29" t="s">
        <v>94</v>
      </c>
      <c r="J4" s="29" t="s">
        <v>93</v>
      </c>
      <c r="K4" s="29" t="s">
        <v>92</v>
      </c>
      <c r="L4" s="29" t="s">
        <v>91</v>
      </c>
      <c r="M4" s="30" t="s">
        <v>90</v>
      </c>
      <c r="N4" s="5" t="s">
        <v>51</v>
      </c>
      <c r="O4" s="5" t="s">
        <v>175</v>
      </c>
    </row>
    <row r="5" spans="1:16" ht="15" thickBot="1" x14ac:dyDescent="0.5">
      <c r="A5" s="9" t="s">
        <v>102</v>
      </c>
      <c r="B5" s="116">
        <v>4618</v>
      </c>
      <c r="C5" s="117">
        <v>5306</v>
      </c>
      <c r="D5" s="117">
        <v>4947</v>
      </c>
      <c r="E5" s="117">
        <v>4447</v>
      </c>
      <c r="F5" s="117">
        <v>5812</v>
      </c>
      <c r="G5" s="117">
        <v>4699</v>
      </c>
      <c r="H5" s="117">
        <v>5206</v>
      </c>
      <c r="I5" s="117">
        <v>5358</v>
      </c>
      <c r="J5" s="117">
        <v>4261</v>
      </c>
      <c r="K5" s="117">
        <v>3517</v>
      </c>
      <c r="L5" s="117">
        <v>4636</v>
      </c>
      <c r="M5" s="118">
        <v>4446</v>
      </c>
      <c r="N5" s="119">
        <f>SUM(B5:M5)</f>
        <v>57253</v>
      </c>
      <c r="O5" s="395">
        <f>N5/291</f>
        <v>196.74570446735396</v>
      </c>
      <c r="P5" s="394"/>
    </row>
    <row r="6" spans="1:16" x14ac:dyDescent="0.45">
      <c r="A6" s="603"/>
      <c r="B6" s="603"/>
      <c r="C6" s="603"/>
      <c r="D6" s="603"/>
      <c r="E6" s="603"/>
      <c r="F6" s="603"/>
      <c r="G6" s="603"/>
    </row>
    <row r="7" spans="1:16" x14ac:dyDescent="0.45">
      <c r="A7" s="201"/>
    </row>
    <row r="8" spans="1:16" x14ac:dyDescent="0.45"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</sheetData>
  <mergeCells count="2">
    <mergeCell ref="A3:O3"/>
    <mergeCell ref="A6:G6"/>
  </mergeCells>
  <phoneticPr fontId="1"/>
  <pageMargins left="0.7" right="0.7" top="0.75" bottom="0.75" header="0.3" footer="0.3"/>
  <pageSetup paperSize="9" scale="85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O13"/>
  <sheetViews>
    <sheetView view="pageBreakPreview" zoomScale="115" zoomScaleNormal="100" zoomScaleSheetLayoutView="115" workbookViewId="0"/>
  </sheetViews>
  <sheetFormatPr defaultColWidth="22.69921875" defaultRowHeight="14.4" x14ac:dyDescent="0.45"/>
  <cols>
    <col min="1" max="1" width="13.8984375" style="2" bestFit="1" customWidth="1"/>
    <col min="2" max="13" width="8.59765625" style="2" bestFit="1" customWidth="1"/>
    <col min="14" max="14" width="9.8984375" style="2" bestFit="1" customWidth="1"/>
    <col min="15" max="15" width="7.69921875" style="2" customWidth="1"/>
    <col min="16" max="16384" width="22.69921875" style="2"/>
  </cols>
  <sheetData>
    <row r="1" spans="1:15" ht="18" x14ac:dyDescent="0.45">
      <c r="A1" s="178" t="s">
        <v>366</v>
      </c>
    </row>
    <row r="2" spans="1:15" ht="18" x14ac:dyDescent="0.45">
      <c r="A2" s="178"/>
    </row>
    <row r="3" spans="1:15" ht="15" thickBot="1" x14ac:dyDescent="0.5">
      <c r="A3" s="551" t="s">
        <v>316</v>
      </c>
      <c r="B3" s="551"/>
      <c r="C3" s="551"/>
      <c r="D3" s="551"/>
      <c r="E3" s="551"/>
      <c r="F3" s="551"/>
      <c r="G3" s="551"/>
      <c r="H3" s="551"/>
      <c r="I3" s="604"/>
      <c r="J3" s="604"/>
      <c r="K3" s="604"/>
      <c r="L3" s="604"/>
      <c r="M3" s="604"/>
      <c r="N3" s="604"/>
      <c r="O3" s="604"/>
    </row>
    <row r="4" spans="1:15" ht="21" customHeight="1" thickBot="1" x14ac:dyDescent="0.5">
      <c r="A4" s="4"/>
      <c r="B4" s="28" t="s">
        <v>101</v>
      </c>
      <c r="C4" s="29" t="s">
        <v>100</v>
      </c>
      <c r="D4" s="29" t="s">
        <v>99</v>
      </c>
      <c r="E4" s="29" t="s">
        <v>98</v>
      </c>
      <c r="F4" s="29" t="s">
        <v>97</v>
      </c>
      <c r="G4" s="29" t="s">
        <v>96</v>
      </c>
      <c r="H4" s="29" t="s">
        <v>95</v>
      </c>
      <c r="I4" s="29" t="s">
        <v>94</v>
      </c>
      <c r="J4" s="29" t="s">
        <v>93</v>
      </c>
      <c r="K4" s="29" t="s">
        <v>92</v>
      </c>
      <c r="L4" s="29" t="s">
        <v>91</v>
      </c>
      <c r="M4" s="30" t="s">
        <v>90</v>
      </c>
      <c r="N4" s="5" t="s">
        <v>51</v>
      </c>
      <c r="O4" s="396" t="s">
        <v>175</v>
      </c>
    </row>
    <row r="5" spans="1:15" x14ac:dyDescent="0.45">
      <c r="A5" s="202" t="s">
        <v>254</v>
      </c>
      <c r="B5" s="50">
        <v>90</v>
      </c>
      <c r="C5" s="146">
        <v>41</v>
      </c>
      <c r="D5" s="146">
        <v>14</v>
      </c>
      <c r="E5" s="146">
        <v>49</v>
      </c>
      <c r="F5" s="146">
        <v>11</v>
      </c>
      <c r="G5" s="146">
        <v>122</v>
      </c>
      <c r="H5" s="146">
        <v>63</v>
      </c>
      <c r="I5" s="146">
        <v>26</v>
      </c>
      <c r="J5" s="146">
        <v>19</v>
      </c>
      <c r="K5" s="146">
        <v>69</v>
      </c>
      <c r="L5" s="146">
        <v>38</v>
      </c>
      <c r="M5" s="204">
        <v>97</v>
      </c>
      <c r="N5" s="10">
        <f>SUM(B5:M5)</f>
        <v>639</v>
      </c>
      <c r="O5" s="400">
        <f>N5/291</f>
        <v>2.195876288659794</v>
      </c>
    </row>
    <row r="6" spans="1:15" x14ac:dyDescent="0.45">
      <c r="A6" s="352" t="s">
        <v>253</v>
      </c>
      <c r="B6" s="52">
        <v>215</v>
      </c>
      <c r="C6" s="158">
        <v>309</v>
      </c>
      <c r="D6" s="158">
        <v>224</v>
      </c>
      <c r="E6" s="158">
        <v>192</v>
      </c>
      <c r="F6" s="158">
        <v>118</v>
      </c>
      <c r="G6" s="158">
        <v>182</v>
      </c>
      <c r="H6" s="158">
        <v>145</v>
      </c>
      <c r="I6" s="158">
        <v>170</v>
      </c>
      <c r="J6" s="158">
        <v>208</v>
      </c>
      <c r="K6" s="158">
        <v>256</v>
      </c>
      <c r="L6" s="158">
        <v>268</v>
      </c>
      <c r="M6" s="53">
        <v>179</v>
      </c>
      <c r="N6" s="11">
        <f>SUM(B6:M6)</f>
        <v>2466</v>
      </c>
      <c r="O6" s="401">
        <f>N6/365</f>
        <v>6.7561643835616438</v>
      </c>
    </row>
    <row r="7" spans="1:15" x14ac:dyDescent="0.45">
      <c r="A7" s="352" t="s">
        <v>252</v>
      </c>
      <c r="B7" s="402">
        <v>15094</v>
      </c>
      <c r="C7" s="403">
        <v>16959</v>
      </c>
      <c r="D7" s="403">
        <v>18360</v>
      </c>
      <c r="E7" s="403">
        <v>18269</v>
      </c>
      <c r="F7" s="403">
        <v>21655</v>
      </c>
      <c r="G7" s="403">
        <v>18782</v>
      </c>
      <c r="H7" s="403">
        <v>14821</v>
      </c>
      <c r="I7" s="403">
        <v>18337</v>
      </c>
      <c r="J7" s="403">
        <v>16496</v>
      </c>
      <c r="K7" s="403">
        <v>13885</v>
      </c>
      <c r="L7" s="403">
        <v>15768</v>
      </c>
      <c r="M7" s="404">
        <v>16538</v>
      </c>
      <c r="N7" s="12">
        <f>SUM(B7:M7)</f>
        <v>204964</v>
      </c>
      <c r="O7" s="397" t="s">
        <v>314</v>
      </c>
    </row>
    <row r="8" spans="1:15" ht="15" thickBot="1" x14ac:dyDescent="0.5">
      <c r="A8" s="203" t="s">
        <v>251</v>
      </c>
      <c r="B8" s="405">
        <v>1334</v>
      </c>
      <c r="C8" s="168">
        <v>4085</v>
      </c>
      <c r="D8" s="168">
        <v>3491</v>
      </c>
      <c r="E8" s="168">
        <v>2956</v>
      </c>
      <c r="F8" s="168">
        <v>4894</v>
      </c>
      <c r="G8" s="168">
        <v>3353</v>
      </c>
      <c r="H8" s="168">
        <v>2324</v>
      </c>
      <c r="I8" s="168">
        <v>3725</v>
      </c>
      <c r="J8" s="168">
        <v>3163</v>
      </c>
      <c r="K8" s="168">
        <v>3273</v>
      </c>
      <c r="L8" s="168">
        <v>4863</v>
      </c>
      <c r="M8" s="406">
        <v>1827</v>
      </c>
      <c r="N8" s="347">
        <f>SUM(B8:M8)</f>
        <v>39288</v>
      </c>
      <c r="O8" s="398" t="s">
        <v>314</v>
      </c>
    </row>
    <row r="9" spans="1:15" x14ac:dyDescent="0.45">
      <c r="A9" s="236"/>
    </row>
    <row r="10" spans="1:15" x14ac:dyDescent="0.45"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</row>
    <row r="11" spans="1:15" x14ac:dyDescent="0.45"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</row>
    <row r="12" spans="1:15" x14ac:dyDescent="0.45"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</row>
    <row r="13" spans="1:15" x14ac:dyDescent="0.45"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</row>
  </sheetData>
  <mergeCells count="1">
    <mergeCell ref="A3:O3"/>
  </mergeCells>
  <phoneticPr fontId="1"/>
  <pageMargins left="0.7" right="0.7" top="0.75" bottom="0.75" header="0.3" footer="0.3"/>
  <pageSetup paperSize="9" scale="59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1:E9"/>
  <sheetViews>
    <sheetView view="pageBreakPreview" zoomScale="145" zoomScaleNormal="100" zoomScaleSheetLayoutView="145" workbookViewId="0">
      <selection sqref="A1:E1"/>
    </sheetView>
  </sheetViews>
  <sheetFormatPr defaultColWidth="9" defaultRowHeight="14.4" x14ac:dyDescent="0.45"/>
  <cols>
    <col min="1" max="1" width="13.8984375" style="132" bestFit="1" customWidth="1"/>
    <col min="2" max="2" width="5.19921875" style="132" bestFit="1" customWidth="1"/>
    <col min="3" max="3" width="6.19921875" style="132" customWidth="1"/>
    <col min="4" max="4" width="3.5" style="132" bestFit="1" customWidth="1"/>
    <col min="5" max="16384" width="9" style="132"/>
  </cols>
  <sheetData>
    <row r="1" spans="1:5" ht="18" x14ac:dyDescent="0.45">
      <c r="A1" s="555" t="s">
        <v>367</v>
      </c>
      <c r="B1" s="555"/>
      <c r="C1" s="555"/>
      <c r="D1" s="555"/>
      <c r="E1" s="555"/>
    </row>
    <row r="2" spans="1:5" ht="15" thickBot="1" x14ac:dyDescent="0.5">
      <c r="A2" s="407"/>
    </row>
    <row r="3" spans="1:5" ht="15" thickBot="1" x14ac:dyDescent="0.5">
      <c r="A3" s="408" t="s">
        <v>260</v>
      </c>
      <c r="B3" s="409" t="s">
        <v>209</v>
      </c>
    </row>
    <row r="4" spans="1:5" x14ac:dyDescent="0.45">
      <c r="A4" s="410" t="s">
        <v>259</v>
      </c>
      <c r="B4" s="411">
        <v>90</v>
      </c>
    </row>
    <row r="5" spans="1:5" x14ac:dyDescent="0.45">
      <c r="A5" s="412" t="s">
        <v>258</v>
      </c>
      <c r="B5" s="40">
        <v>208</v>
      </c>
    </row>
    <row r="6" spans="1:5" ht="15" thickBot="1" x14ac:dyDescent="0.5">
      <c r="A6" s="413" t="s">
        <v>257</v>
      </c>
      <c r="B6" s="414">
        <v>160</v>
      </c>
    </row>
    <row r="7" spans="1:5" ht="15" thickBot="1" x14ac:dyDescent="0.5">
      <c r="A7" s="135" t="s">
        <v>256</v>
      </c>
      <c r="B7" s="415">
        <f>SUM(B4:B6)</f>
        <v>458</v>
      </c>
    </row>
    <row r="8" spans="1:5" x14ac:dyDescent="0.45">
      <c r="A8" s="416"/>
      <c r="B8" s="417"/>
    </row>
    <row r="9" spans="1:5" x14ac:dyDescent="0.45">
      <c r="A9" s="605" t="s">
        <v>255</v>
      </c>
      <c r="B9" s="605"/>
      <c r="C9" s="605"/>
      <c r="D9" s="132">
        <v>23</v>
      </c>
    </row>
  </sheetData>
  <mergeCells count="2">
    <mergeCell ref="A1:E1"/>
    <mergeCell ref="A9:C9"/>
  </mergeCells>
  <phoneticPr fontId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O15"/>
  <sheetViews>
    <sheetView view="pageBreakPreview" zoomScale="115" zoomScaleNormal="100" zoomScaleSheetLayoutView="115" workbookViewId="0"/>
  </sheetViews>
  <sheetFormatPr defaultColWidth="9" defaultRowHeight="14.4" x14ac:dyDescent="0.45"/>
  <cols>
    <col min="1" max="14" width="9" style="2"/>
    <col min="15" max="15" width="9.5" style="2" bestFit="1" customWidth="1"/>
    <col min="16" max="16384" width="9" style="2"/>
  </cols>
  <sheetData>
    <row r="1" spans="1:15" ht="18" x14ac:dyDescent="0.45">
      <c r="A1" s="71" t="s">
        <v>389</v>
      </c>
      <c r="B1" s="71"/>
      <c r="C1" s="71"/>
    </row>
    <row r="2" spans="1:15" ht="18" x14ac:dyDescent="0.45">
      <c r="A2" s="143"/>
    </row>
    <row r="3" spans="1:15" ht="15" thickBot="1" x14ac:dyDescent="0.5">
      <c r="A3" s="418" t="s">
        <v>368</v>
      </c>
    </row>
    <row r="4" spans="1:15" ht="15" thickBot="1" x14ac:dyDescent="0.5">
      <c r="A4" s="244"/>
      <c r="B4" s="419" t="s">
        <v>101</v>
      </c>
      <c r="C4" s="420" t="s">
        <v>100</v>
      </c>
      <c r="D4" s="420" t="s">
        <v>99</v>
      </c>
      <c r="E4" s="420" t="s">
        <v>98</v>
      </c>
      <c r="F4" s="420" t="s">
        <v>97</v>
      </c>
      <c r="G4" s="420" t="s">
        <v>96</v>
      </c>
      <c r="H4" s="420" t="s">
        <v>95</v>
      </c>
      <c r="I4" s="420" t="s">
        <v>94</v>
      </c>
      <c r="J4" s="420" t="s">
        <v>93</v>
      </c>
      <c r="K4" s="420" t="s">
        <v>92</v>
      </c>
      <c r="L4" s="420" t="s">
        <v>91</v>
      </c>
      <c r="M4" s="421" t="s">
        <v>90</v>
      </c>
      <c r="N4" s="244" t="s">
        <v>51</v>
      </c>
      <c r="O4" s="422" t="s">
        <v>175</v>
      </c>
    </row>
    <row r="5" spans="1:15" x14ac:dyDescent="0.45">
      <c r="A5" s="423" t="s">
        <v>263</v>
      </c>
      <c r="B5" s="426">
        <v>2527</v>
      </c>
      <c r="C5" s="427">
        <v>2195</v>
      </c>
      <c r="D5" s="427">
        <v>2683</v>
      </c>
      <c r="E5" s="427">
        <v>3141</v>
      </c>
      <c r="F5" s="427">
        <v>2955</v>
      </c>
      <c r="G5" s="427">
        <v>2460</v>
      </c>
      <c r="H5" s="427">
        <v>2391</v>
      </c>
      <c r="I5" s="427">
        <v>2675</v>
      </c>
      <c r="J5" s="427">
        <v>3305</v>
      </c>
      <c r="K5" s="427">
        <v>2529</v>
      </c>
      <c r="L5" s="427">
        <v>2929</v>
      </c>
      <c r="M5" s="428">
        <v>2910</v>
      </c>
      <c r="N5" s="429">
        <f>SUM(B5:M5)</f>
        <v>32700</v>
      </c>
      <c r="O5" s="430">
        <f>N5/291</f>
        <v>112.37113402061856</v>
      </c>
    </row>
    <row r="6" spans="1:15" x14ac:dyDescent="0.45">
      <c r="A6" s="250" t="s">
        <v>262</v>
      </c>
      <c r="B6" s="431">
        <v>926</v>
      </c>
      <c r="C6" s="237">
        <v>788</v>
      </c>
      <c r="D6" s="237">
        <v>887</v>
      </c>
      <c r="E6" s="237">
        <v>916</v>
      </c>
      <c r="F6" s="237">
        <v>869</v>
      </c>
      <c r="G6" s="237">
        <v>893</v>
      </c>
      <c r="H6" s="237">
        <v>819</v>
      </c>
      <c r="I6" s="237">
        <v>787</v>
      </c>
      <c r="J6" s="237">
        <v>863</v>
      </c>
      <c r="K6" s="237">
        <v>653</v>
      </c>
      <c r="L6" s="237">
        <v>839</v>
      </c>
      <c r="M6" s="238">
        <v>893</v>
      </c>
      <c r="N6" s="429">
        <f>SUM(B6:M6)</f>
        <v>10133</v>
      </c>
      <c r="O6" s="430">
        <f>N6/291</f>
        <v>34.821305841924399</v>
      </c>
    </row>
    <row r="7" spans="1:15" x14ac:dyDescent="0.45">
      <c r="A7" s="250" t="s">
        <v>278</v>
      </c>
      <c r="B7" s="432">
        <v>30</v>
      </c>
      <c r="C7" s="433">
        <v>33</v>
      </c>
      <c r="D7" s="433">
        <v>26</v>
      </c>
      <c r="E7" s="433">
        <v>30</v>
      </c>
      <c r="F7" s="433">
        <v>39</v>
      </c>
      <c r="G7" s="433">
        <v>28</v>
      </c>
      <c r="H7" s="433">
        <v>49</v>
      </c>
      <c r="I7" s="433">
        <v>42</v>
      </c>
      <c r="J7" s="433">
        <v>28</v>
      </c>
      <c r="K7" s="433">
        <v>31</v>
      </c>
      <c r="L7" s="433">
        <v>35</v>
      </c>
      <c r="M7" s="434">
        <v>39</v>
      </c>
      <c r="N7" s="429">
        <f>SUM(B7:M7)</f>
        <v>410</v>
      </c>
      <c r="O7" s="435">
        <f>N7/366</f>
        <v>1.1202185792349726</v>
      </c>
    </row>
    <row r="8" spans="1:15" ht="15" thickBot="1" x14ac:dyDescent="0.5">
      <c r="A8" s="424" t="s">
        <v>261</v>
      </c>
      <c r="B8" s="436">
        <v>169</v>
      </c>
      <c r="C8" s="437">
        <v>168</v>
      </c>
      <c r="D8" s="437">
        <v>99</v>
      </c>
      <c r="E8" s="437">
        <v>153</v>
      </c>
      <c r="F8" s="437">
        <v>65</v>
      </c>
      <c r="G8" s="437">
        <v>231</v>
      </c>
      <c r="H8" s="440">
        <v>186</v>
      </c>
      <c r="I8" s="440">
        <v>110</v>
      </c>
      <c r="J8" s="437">
        <v>124</v>
      </c>
      <c r="K8" s="437">
        <v>213</v>
      </c>
      <c r="L8" s="437">
        <v>196</v>
      </c>
      <c r="M8" s="438">
        <v>292</v>
      </c>
      <c r="N8" s="429">
        <f>SUM(B8:M8)</f>
        <v>2006</v>
      </c>
      <c r="O8" s="435">
        <f>N8/291</f>
        <v>6.8934707903780073</v>
      </c>
    </row>
    <row r="9" spans="1:15" ht="15" thickBot="1" x14ac:dyDescent="0.5">
      <c r="A9" s="244" t="s">
        <v>51</v>
      </c>
      <c r="B9" s="439">
        <f>SUM(B5:B8)</f>
        <v>3652</v>
      </c>
      <c r="C9" s="439">
        <f t="shared" ref="C9:L9" si="0">SUM(C5:C8)</f>
        <v>3184</v>
      </c>
      <c r="D9" s="439">
        <f t="shared" si="0"/>
        <v>3695</v>
      </c>
      <c r="E9" s="439">
        <f t="shared" si="0"/>
        <v>4240</v>
      </c>
      <c r="F9" s="439">
        <f t="shared" si="0"/>
        <v>3928</v>
      </c>
      <c r="G9" s="439">
        <f t="shared" si="0"/>
        <v>3612</v>
      </c>
      <c r="H9" s="439">
        <f t="shared" si="0"/>
        <v>3445</v>
      </c>
      <c r="I9" s="439">
        <f t="shared" si="0"/>
        <v>3614</v>
      </c>
      <c r="J9" s="439">
        <f t="shared" si="0"/>
        <v>4320</v>
      </c>
      <c r="K9" s="439">
        <f t="shared" si="0"/>
        <v>3426</v>
      </c>
      <c r="L9" s="439">
        <f t="shared" si="0"/>
        <v>3999</v>
      </c>
      <c r="M9" s="439">
        <f>SUM(M5:M8)</f>
        <v>4134</v>
      </c>
      <c r="N9" s="439">
        <f>SUM(N5:N8)</f>
        <v>45249</v>
      </c>
      <c r="O9" s="425" t="s">
        <v>314</v>
      </c>
    </row>
    <row r="10" spans="1:15" x14ac:dyDescent="0.45">
      <c r="A10" s="201"/>
    </row>
    <row r="11" spans="1:15" x14ac:dyDescent="0.45"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</row>
    <row r="12" spans="1:15" x14ac:dyDescent="0.45"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</row>
    <row r="13" spans="1:15" x14ac:dyDescent="0.45"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</row>
    <row r="14" spans="1:15" x14ac:dyDescent="0.45"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</row>
    <row r="15" spans="1:15" x14ac:dyDescent="0.45"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</row>
  </sheetData>
  <phoneticPr fontId="1"/>
  <pageMargins left="0.7" right="0.7" top="0.75" bottom="0.75" header="0.3" footer="0.3"/>
  <pageSetup paperSize="9" scale="59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  <pageSetUpPr fitToPage="1"/>
  </sheetPr>
  <dimension ref="A1:P16"/>
  <sheetViews>
    <sheetView view="pageBreakPreview" zoomScaleNormal="100" zoomScaleSheetLayoutView="100" workbookViewId="0">
      <selection sqref="A1:C1"/>
    </sheetView>
  </sheetViews>
  <sheetFormatPr defaultColWidth="9" defaultRowHeight="14.4" x14ac:dyDescent="0.45"/>
  <cols>
    <col min="1" max="1" width="6.5" style="2" customWidth="1"/>
    <col min="2" max="2" width="6.09765625" style="2" bestFit="1" customWidth="1"/>
    <col min="3" max="14" width="8.59765625" style="2" bestFit="1" customWidth="1"/>
    <col min="15" max="15" width="9.8984375" style="2" bestFit="1" customWidth="1"/>
    <col min="16" max="16" width="8.3984375" style="2" customWidth="1"/>
    <col min="17" max="16384" width="9" style="2"/>
  </cols>
  <sheetData>
    <row r="1" spans="1:16" ht="18" x14ac:dyDescent="0.45">
      <c r="A1" s="539" t="s">
        <v>338</v>
      </c>
      <c r="B1" s="539"/>
      <c r="C1" s="539"/>
    </row>
    <row r="2" spans="1:16" ht="18" x14ac:dyDescent="0.45">
      <c r="A2" s="143"/>
      <c r="B2" s="143"/>
      <c r="C2" s="143"/>
    </row>
    <row r="3" spans="1:16" ht="15" thickBot="1" x14ac:dyDescent="0.5">
      <c r="A3" s="551" t="s">
        <v>369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</row>
    <row r="4" spans="1:16" ht="15" thickBot="1" x14ac:dyDescent="0.5">
      <c r="A4" s="527"/>
      <c r="B4" s="528"/>
      <c r="C4" s="28" t="s">
        <v>101</v>
      </c>
      <c r="D4" s="29" t="s">
        <v>100</v>
      </c>
      <c r="E4" s="29" t="s">
        <v>99</v>
      </c>
      <c r="F4" s="29" t="s">
        <v>98</v>
      </c>
      <c r="G4" s="29" t="s">
        <v>97</v>
      </c>
      <c r="H4" s="29" t="s">
        <v>96</v>
      </c>
      <c r="I4" s="29" t="s">
        <v>95</v>
      </c>
      <c r="J4" s="29" t="s">
        <v>94</v>
      </c>
      <c r="K4" s="29" t="s">
        <v>93</v>
      </c>
      <c r="L4" s="29" t="s">
        <v>92</v>
      </c>
      <c r="M4" s="29" t="s">
        <v>91</v>
      </c>
      <c r="N4" s="30" t="s">
        <v>90</v>
      </c>
      <c r="O4" s="5" t="s">
        <v>51</v>
      </c>
      <c r="P4" s="5" t="s">
        <v>175</v>
      </c>
    </row>
    <row r="5" spans="1:16" x14ac:dyDescent="0.45">
      <c r="A5" s="550" t="s">
        <v>265</v>
      </c>
      <c r="B5" s="600"/>
      <c r="C5" s="442">
        <v>1631</v>
      </c>
      <c r="D5" s="443">
        <v>1970</v>
      </c>
      <c r="E5" s="443">
        <v>1689</v>
      </c>
      <c r="F5" s="443">
        <v>1920</v>
      </c>
      <c r="G5" s="443">
        <v>1769</v>
      </c>
      <c r="H5" s="443">
        <v>2011</v>
      </c>
      <c r="I5" s="443">
        <v>1632</v>
      </c>
      <c r="J5" s="443">
        <v>1935</v>
      </c>
      <c r="K5" s="443">
        <v>1557</v>
      </c>
      <c r="L5" s="443">
        <v>1397</v>
      </c>
      <c r="M5" s="443">
        <v>1652</v>
      </c>
      <c r="N5" s="51">
        <v>1674</v>
      </c>
      <c r="O5" s="444">
        <f>SUM(C5:N5)</f>
        <v>20837</v>
      </c>
      <c r="P5" s="445">
        <f>O5/291</f>
        <v>71.604810996563572</v>
      </c>
    </row>
    <row r="6" spans="1:16" x14ac:dyDescent="0.45">
      <c r="A6" s="547" t="s">
        <v>279</v>
      </c>
      <c r="B6" s="328" t="s">
        <v>264</v>
      </c>
      <c r="C6" s="52">
        <v>221</v>
      </c>
      <c r="D6" s="158">
        <v>209</v>
      </c>
      <c r="E6" s="158">
        <v>170</v>
      </c>
      <c r="F6" s="158">
        <v>220</v>
      </c>
      <c r="G6" s="158">
        <v>209</v>
      </c>
      <c r="H6" s="158">
        <v>218</v>
      </c>
      <c r="I6" s="158">
        <v>208</v>
      </c>
      <c r="J6" s="158">
        <v>221</v>
      </c>
      <c r="K6" s="158">
        <v>173</v>
      </c>
      <c r="L6" s="158">
        <v>178</v>
      </c>
      <c r="M6" s="158">
        <v>213</v>
      </c>
      <c r="N6" s="53">
        <v>210</v>
      </c>
      <c r="O6" s="13">
        <f>SUM(C6:N6)</f>
        <v>2450</v>
      </c>
      <c r="P6" s="446">
        <f>O6/291</f>
        <v>8.4192439862542958</v>
      </c>
    </row>
    <row r="7" spans="1:16" x14ac:dyDescent="0.45">
      <c r="A7" s="547"/>
      <c r="B7" s="328" t="s">
        <v>108</v>
      </c>
      <c r="C7" s="330">
        <v>17712</v>
      </c>
      <c r="D7" s="166">
        <v>17741</v>
      </c>
      <c r="E7" s="166">
        <v>17333</v>
      </c>
      <c r="F7" s="166">
        <v>17855</v>
      </c>
      <c r="G7" s="166">
        <v>17298</v>
      </c>
      <c r="H7" s="166">
        <v>17012</v>
      </c>
      <c r="I7" s="166">
        <v>17498</v>
      </c>
      <c r="J7" s="166">
        <v>17373</v>
      </c>
      <c r="K7" s="166">
        <v>16587</v>
      </c>
      <c r="L7" s="166">
        <v>11695</v>
      </c>
      <c r="M7" s="166">
        <v>16216</v>
      </c>
      <c r="N7" s="331">
        <v>15960</v>
      </c>
      <c r="O7" s="13">
        <f>SUM(C7:N7)</f>
        <v>200280</v>
      </c>
      <c r="P7" s="446">
        <f>O7/365</f>
        <v>548.71232876712327</v>
      </c>
    </row>
    <row r="8" spans="1:16" ht="15" thickBot="1" x14ac:dyDescent="0.5">
      <c r="A8" s="548"/>
      <c r="B8" s="319" t="s">
        <v>188</v>
      </c>
      <c r="C8" s="149">
        <v>48</v>
      </c>
      <c r="D8" s="150">
        <v>31</v>
      </c>
      <c r="E8" s="150">
        <v>52</v>
      </c>
      <c r="F8" s="150">
        <v>33</v>
      </c>
      <c r="G8" s="150">
        <v>48</v>
      </c>
      <c r="H8" s="150">
        <v>36</v>
      </c>
      <c r="I8" s="150">
        <v>35</v>
      </c>
      <c r="J8" s="150">
        <v>29</v>
      </c>
      <c r="K8" s="150">
        <v>39</v>
      </c>
      <c r="L8" s="150" t="s">
        <v>33</v>
      </c>
      <c r="M8" s="150" t="s">
        <v>33</v>
      </c>
      <c r="N8" s="151" t="s">
        <v>33</v>
      </c>
      <c r="O8" s="347">
        <f>SUM(C8:N8)</f>
        <v>351</v>
      </c>
      <c r="P8" s="447">
        <f>O8/273</f>
        <v>1.2857142857142858</v>
      </c>
    </row>
    <row r="9" spans="1:16" ht="15" thickBot="1" x14ac:dyDescent="0.5">
      <c r="A9" s="527" t="s">
        <v>51</v>
      </c>
      <c r="B9" s="528"/>
      <c r="C9" s="116">
        <f>SUM(C5:C8)</f>
        <v>19612</v>
      </c>
      <c r="D9" s="117">
        <f t="shared" ref="D9:L9" si="0">SUM(D5:D8)</f>
        <v>19951</v>
      </c>
      <c r="E9" s="117">
        <f t="shared" si="0"/>
        <v>19244</v>
      </c>
      <c r="F9" s="117">
        <f t="shared" si="0"/>
        <v>20028</v>
      </c>
      <c r="G9" s="117">
        <f t="shared" si="0"/>
        <v>19324</v>
      </c>
      <c r="H9" s="117">
        <f t="shared" si="0"/>
        <v>19277</v>
      </c>
      <c r="I9" s="117">
        <f t="shared" si="0"/>
        <v>19373</v>
      </c>
      <c r="J9" s="117">
        <f t="shared" si="0"/>
        <v>19558</v>
      </c>
      <c r="K9" s="117">
        <f t="shared" si="0"/>
        <v>18356</v>
      </c>
      <c r="L9" s="117">
        <f t="shared" si="0"/>
        <v>13270</v>
      </c>
      <c r="M9" s="117">
        <f>SUM(M5:M8)</f>
        <v>18081</v>
      </c>
      <c r="N9" s="118">
        <f>SUM(N5:N8)</f>
        <v>17844</v>
      </c>
      <c r="O9" s="369">
        <f>SUM(C9:N9)</f>
        <v>223918</v>
      </c>
      <c r="P9" s="441" t="s">
        <v>330</v>
      </c>
    </row>
    <row r="10" spans="1:16" x14ac:dyDescent="0.45">
      <c r="A10" s="553"/>
      <c r="B10" s="553"/>
      <c r="C10" s="553"/>
      <c r="D10" s="553"/>
      <c r="E10" s="553"/>
      <c r="F10" s="553"/>
      <c r="G10" s="553"/>
      <c r="H10" s="553"/>
      <c r="I10" s="553"/>
      <c r="J10" s="553"/>
      <c r="K10" s="553"/>
    </row>
    <row r="12" spans="1:16" x14ac:dyDescent="0.45"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</row>
    <row r="13" spans="1:16" x14ac:dyDescent="0.45"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</row>
    <row r="14" spans="1:16" x14ac:dyDescent="0.45"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</row>
    <row r="15" spans="1:16" x14ac:dyDescent="0.45"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</row>
    <row r="16" spans="1:16" x14ac:dyDescent="0.45">
      <c r="C16" s="399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</row>
  </sheetData>
  <mergeCells count="7">
    <mergeCell ref="A10:K10"/>
    <mergeCell ref="A1:C1"/>
    <mergeCell ref="A3:P3"/>
    <mergeCell ref="A4:B4"/>
    <mergeCell ref="A5:B5"/>
    <mergeCell ref="A6:A8"/>
    <mergeCell ref="A9:B9"/>
  </mergeCells>
  <phoneticPr fontId="1"/>
  <pageMargins left="0.7" right="0.7" top="0.75" bottom="0.75" header="0.3" footer="0.3"/>
  <pageSetup paperSize="9" scale="60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  <pageSetUpPr fitToPage="1"/>
  </sheetPr>
  <dimension ref="A1:AD17"/>
  <sheetViews>
    <sheetView view="pageBreakPreview" zoomScaleNormal="100" zoomScaleSheetLayoutView="100" workbookViewId="0">
      <selection sqref="A1:H1"/>
    </sheetView>
  </sheetViews>
  <sheetFormatPr defaultColWidth="9" defaultRowHeight="14.4" x14ac:dyDescent="0.45"/>
  <cols>
    <col min="1" max="1" width="6.69921875" style="2" bestFit="1" customWidth="1"/>
    <col min="2" max="2" width="17.8984375" style="2" customWidth="1"/>
    <col min="3" max="3" width="9.3984375" style="2" bestFit="1" customWidth="1"/>
    <col min="4" max="4" width="8.8984375" style="2" customWidth="1"/>
    <col min="5" max="7" width="9.5" style="2" bestFit="1" customWidth="1"/>
    <col min="8" max="10" width="9.3984375" style="2" bestFit="1" customWidth="1"/>
    <col min="11" max="14" width="9.19921875" style="2" bestFit="1" customWidth="1"/>
    <col min="15" max="15" width="10.19921875" style="2" bestFit="1" customWidth="1"/>
    <col min="16" max="16" width="10" style="2" bestFit="1" customWidth="1"/>
    <col min="17" max="17" width="11" style="2" bestFit="1" customWidth="1"/>
    <col min="18" max="16384" width="9" style="2"/>
  </cols>
  <sheetData>
    <row r="1" spans="1:30" ht="18" customHeight="1" x14ac:dyDescent="0.45">
      <c r="A1" s="511" t="s">
        <v>380</v>
      </c>
      <c r="B1" s="511"/>
      <c r="C1" s="511"/>
      <c r="D1" s="511"/>
      <c r="E1" s="511"/>
      <c r="F1" s="511"/>
      <c r="G1" s="511"/>
      <c r="H1" s="511"/>
    </row>
    <row r="2" spans="1:30" ht="18" x14ac:dyDescent="0.45">
      <c r="A2" s="178"/>
      <c r="B2" s="178"/>
      <c r="C2" s="178"/>
      <c r="D2" s="178"/>
      <c r="E2" s="178"/>
      <c r="F2" s="178"/>
      <c r="G2" s="178"/>
      <c r="H2" s="178"/>
    </row>
    <row r="3" spans="1:30" x14ac:dyDescent="0.45">
      <c r="A3" s="599" t="s">
        <v>370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</row>
    <row r="4" spans="1:30" ht="15" thickBot="1" x14ac:dyDescent="0.5">
      <c r="A4" s="604" t="s">
        <v>371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</row>
    <row r="5" spans="1:30" x14ac:dyDescent="0.45">
      <c r="A5" s="530"/>
      <c r="B5" s="607"/>
      <c r="C5" s="73" t="s">
        <v>101</v>
      </c>
      <c r="D5" s="448" t="s">
        <v>100</v>
      </c>
      <c r="E5" s="448" t="s">
        <v>99</v>
      </c>
      <c r="F5" s="448" t="s">
        <v>98</v>
      </c>
      <c r="G5" s="448" t="s">
        <v>97</v>
      </c>
      <c r="H5" s="448" t="s">
        <v>96</v>
      </c>
      <c r="I5" s="448" t="s">
        <v>95</v>
      </c>
      <c r="J5" s="448" t="s">
        <v>94</v>
      </c>
      <c r="K5" s="448" t="s">
        <v>93</v>
      </c>
      <c r="L5" s="448" t="s">
        <v>92</v>
      </c>
      <c r="M5" s="448" t="s">
        <v>91</v>
      </c>
      <c r="N5" s="74" t="s">
        <v>90</v>
      </c>
      <c r="O5" s="100" t="s">
        <v>51</v>
      </c>
      <c r="P5" s="530" t="s">
        <v>175</v>
      </c>
      <c r="Q5" s="607"/>
    </row>
    <row r="6" spans="1:30" ht="14.4" customHeight="1" thickBot="1" x14ac:dyDescent="0.5">
      <c r="A6" s="594"/>
      <c r="B6" s="591"/>
      <c r="C6" s="449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1"/>
      <c r="O6" s="9"/>
      <c r="P6" s="317" t="s">
        <v>372</v>
      </c>
      <c r="Q6" s="453" t="s">
        <v>373</v>
      </c>
    </row>
    <row r="7" spans="1:30" x14ac:dyDescent="0.45">
      <c r="A7" s="550" t="s">
        <v>376</v>
      </c>
      <c r="B7" s="608"/>
      <c r="C7" s="259">
        <v>349712</v>
      </c>
      <c r="D7" s="162">
        <v>263184</v>
      </c>
      <c r="E7" s="162">
        <v>265923</v>
      </c>
      <c r="F7" s="162">
        <v>237708</v>
      </c>
      <c r="G7" s="162">
        <v>210299</v>
      </c>
      <c r="H7" s="162">
        <v>197548</v>
      </c>
      <c r="I7" s="162">
        <v>215883</v>
      </c>
      <c r="J7" s="162">
        <v>221135</v>
      </c>
      <c r="K7" s="162">
        <v>182985</v>
      </c>
      <c r="L7" s="162">
        <v>73407</v>
      </c>
      <c r="M7" s="162">
        <v>73120</v>
      </c>
      <c r="N7" s="454">
        <v>68517</v>
      </c>
      <c r="O7" s="455">
        <v>2359421</v>
      </c>
      <c r="P7" s="259">
        <v>7912.8302583025834</v>
      </c>
      <c r="Q7" s="456">
        <v>2688.05</v>
      </c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</row>
    <row r="8" spans="1:30" x14ac:dyDescent="0.45">
      <c r="A8" s="609" t="s">
        <v>276</v>
      </c>
      <c r="B8" s="328" t="s">
        <v>108</v>
      </c>
      <c r="C8" s="330">
        <v>643634</v>
      </c>
      <c r="D8" s="166">
        <v>657649</v>
      </c>
      <c r="E8" s="166">
        <v>707995</v>
      </c>
      <c r="F8" s="166">
        <v>684697</v>
      </c>
      <c r="G8" s="166">
        <v>657508</v>
      </c>
      <c r="H8" s="166">
        <v>591516</v>
      </c>
      <c r="I8" s="166">
        <v>635490</v>
      </c>
      <c r="J8" s="166">
        <v>606879</v>
      </c>
      <c r="K8" s="166">
        <v>563904</v>
      </c>
      <c r="L8" s="166">
        <v>454769</v>
      </c>
      <c r="M8" s="166">
        <v>665916</v>
      </c>
      <c r="N8" s="331">
        <v>637212</v>
      </c>
      <c r="O8" s="457">
        <v>7507169</v>
      </c>
      <c r="P8" s="259">
        <v>21215.025830258302</v>
      </c>
      <c r="Q8" s="458">
        <v>21973.712500000001</v>
      </c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</row>
    <row r="9" spans="1:30" x14ac:dyDescent="0.45">
      <c r="A9" s="610"/>
      <c r="B9" s="328" t="s">
        <v>377</v>
      </c>
      <c r="C9" s="330">
        <v>411</v>
      </c>
      <c r="D9" s="166">
        <v>199</v>
      </c>
      <c r="E9" s="166">
        <v>553</v>
      </c>
      <c r="F9" s="166">
        <v>365</v>
      </c>
      <c r="G9" s="166">
        <v>402</v>
      </c>
      <c r="H9" s="166">
        <v>425</v>
      </c>
      <c r="I9" s="166">
        <v>495</v>
      </c>
      <c r="J9" s="166">
        <v>482</v>
      </c>
      <c r="K9" s="166">
        <v>727</v>
      </c>
      <c r="L9" s="166" t="s">
        <v>30</v>
      </c>
      <c r="M9" s="166" t="s">
        <v>30</v>
      </c>
      <c r="N9" s="331" t="s">
        <v>30</v>
      </c>
      <c r="O9" s="457">
        <v>4059</v>
      </c>
      <c r="P9" s="259">
        <v>14.977859778597786</v>
      </c>
      <c r="Q9" s="459" t="s">
        <v>30</v>
      </c>
      <c r="R9" s="144"/>
      <c r="S9" s="144"/>
      <c r="T9" s="144"/>
      <c r="U9" s="144"/>
      <c r="V9" s="144"/>
      <c r="W9" s="144"/>
      <c r="Y9" s="144"/>
      <c r="Z9" s="144"/>
      <c r="AA9" s="144"/>
      <c r="AB9" s="144"/>
      <c r="AC9" s="144"/>
      <c r="AD9" s="144"/>
    </row>
    <row r="10" spans="1:30" x14ac:dyDescent="0.45">
      <c r="A10" s="610"/>
      <c r="B10" s="328" t="s">
        <v>267</v>
      </c>
      <c r="C10" s="330">
        <v>106146</v>
      </c>
      <c r="D10" s="166">
        <v>110597</v>
      </c>
      <c r="E10" s="166">
        <v>101034</v>
      </c>
      <c r="F10" s="166">
        <v>132024</v>
      </c>
      <c r="G10" s="166">
        <v>155001</v>
      </c>
      <c r="H10" s="166">
        <v>131034</v>
      </c>
      <c r="I10" s="166">
        <v>206819</v>
      </c>
      <c r="J10" s="166">
        <v>233287</v>
      </c>
      <c r="K10" s="166">
        <v>116544</v>
      </c>
      <c r="L10" s="166">
        <v>95573</v>
      </c>
      <c r="M10" s="166">
        <v>146647</v>
      </c>
      <c r="N10" s="331">
        <v>143227</v>
      </c>
      <c r="O10" s="356">
        <v>1677933</v>
      </c>
      <c r="P10" s="259">
        <v>4769.3210332103317</v>
      </c>
      <c r="Q10" s="458">
        <v>4818.0874999999996</v>
      </c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</row>
    <row r="11" spans="1:30" ht="28.8" x14ac:dyDescent="0.45">
      <c r="A11" s="610"/>
      <c r="B11" s="328" t="s">
        <v>378</v>
      </c>
      <c r="C11" s="330">
        <v>0</v>
      </c>
      <c r="D11" s="166">
        <v>1</v>
      </c>
      <c r="E11" s="166">
        <v>0</v>
      </c>
      <c r="F11" s="166">
        <v>0</v>
      </c>
      <c r="G11" s="166">
        <v>1</v>
      </c>
      <c r="H11" s="166">
        <v>0</v>
      </c>
      <c r="I11" s="166">
        <v>0</v>
      </c>
      <c r="J11" s="166">
        <v>0</v>
      </c>
      <c r="K11" s="166">
        <v>0</v>
      </c>
      <c r="L11" s="166" t="s">
        <v>30</v>
      </c>
      <c r="M11" s="166" t="s">
        <v>30</v>
      </c>
      <c r="N11" s="331" t="s">
        <v>30</v>
      </c>
      <c r="O11" s="356">
        <v>2</v>
      </c>
      <c r="P11" s="259">
        <v>7.3800738007380072E-3</v>
      </c>
      <c r="Q11" s="459" t="s">
        <v>30</v>
      </c>
    </row>
    <row r="12" spans="1:30" x14ac:dyDescent="0.45">
      <c r="A12" s="610"/>
      <c r="B12" s="328" t="s">
        <v>266</v>
      </c>
      <c r="C12" s="330">
        <v>40907</v>
      </c>
      <c r="D12" s="166">
        <v>39929</v>
      </c>
      <c r="E12" s="166">
        <v>39476</v>
      </c>
      <c r="F12" s="166">
        <v>39204</v>
      </c>
      <c r="G12" s="166">
        <v>40727</v>
      </c>
      <c r="H12" s="166">
        <v>38004</v>
      </c>
      <c r="I12" s="166">
        <v>37475</v>
      </c>
      <c r="J12" s="166">
        <v>32208</v>
      </c>
      <c r="K12" s="166">
        <v>30072</v>
      </c>
      <c r="L12" s="166">
        <v>26523</v>
      </c>
      <c r="M12" s="166">
        <v>43239</v>
      </c>
      <c r="N12" s="331">
        <v>44508</v>
      </c>
      <c r="O12" s="356">
        <v>452272</v>
      </c>
      <c r="P12" s="259">
        <v>1247.2398523985239</v>
      </c>
      <c r="Q12" s="458">
        <v>1428.375</v>
      </c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</row>
    <row r="13" spans="1:30" ht="14.4" customHeight="1" thickBot="1" x14ac:dyDescent="0.5">
      <c r="A13" s="611"/>
      <c r="B13" s="452" t="s">
        <v>379</v>
      </c>
      <c r="C13" s="405">
        <v>32805</v>
      </c>
      <c r="D13" s="168">
        <v>31315</v>
      </c>
      <c r="E13" s="168">
        <v>35571</v>
      </c>
      <c r="F13" s="168">
        <v>38558</v>
      </c>
      <c r="G13" s="168">
        <v>29900</v>
      </c>
      <c r="H13" s="168">
        <v>28700</v>
      </c>
      <c r="I13" s="168">
        <v>37072</v>
      </c>
      <c r="J13" s="168">
        <v>29676</v>
      </c>
      <c r="K13" s="168">
        <v>26489</v>
      </c>
      <c r="L13" s="168">
        <v>8878</v>
      </c>
      <c r="M13" s="168">
        <v>9328</v>
      </c>
      <c r="N13" s="460">
        <v>8150</v>
      </c>
      <c r="O13" s="356">
        <v>316442</v>
      </c>
      <c r="P13" s="113">
        <v>1070.4280442804427</v>
      </c>
      <c r="Q13" s="461">
        <v>329.45</v>
      </c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</row>
    <row r="14" spans="1:30" ht="18" customHeight="1" x14ac:dyDescent="0.45">
      <c r="A14" s="606" t="s">
        <v>374</v>
      </c>
      <c r="B14" s="606"/>
      <c r="C14" s="606"/>
      <c r="D14" s="606"/>
      <c r="E14" s="606"/>
      <c r="F14" s="606"/>
      <c r="G14" s="606"/>
      <c r="H14" s="606"/>
      <c r="I14" s="606"/>
      <c r="J14" s="606"/>
      <c r="K14" s="606"/>
      <c r="L14" s="606"/>
      <c r="M14" s="606"/>
      <c r="N14" s="606"/>
      <c r="O14" s="606"/>
      <c r="P14" s="606"/>
      <c r="Q14" s="606"/>
    </row>
    <row r="15" spans="1:30" x14ac:dyDescent="0.45">
      <c r="A15" s="599" t="s">
        <v>375</v>
      </c>
      <c r="B15" s="599"/>
      <c r="C15" s="599"/>
      <c r="D15" s="599"/>
      <c r="E15" s="599"/>
      <c r="F15" s="599"/>
      <c r="G15" s="599"/>
      <c r="H15" s="599"/>
      <c r="I15" s="599"/>
      <c r="J15" s="599"/>
      <c r="K15" s="599"/>
      <c r="L15" s="599"/>
      <c r="M15" s="599"/>
      <c r="N15" s="599"/>
      <c r="O15" s="599"/>
      <c r="P15" s="599"/>
      <c r="Q15" s="599"/>
    </row>
    <row r="17" spans="1:1" x14ac:dyDescent="0.45">
      <c r="A17" s="112"/>
    </row>
  </sheetData>
  <mergeCells count="9">
    <mergeCell ref="A14:Q14"/>
    <mergeCell ref="A15:Q15"/>
    <mergeCell ref="A1:H1"/>
    <mergeCell ref="A3:Q3"/>
    <mergeCell ref="A4:Q4"/>
    <mergeCell ref="A5:B6"/>
    <mergeCell ref="P5:Q5"/>
    <mergeCell ref="A7:B7"/>
    <mergeCell ref="A8:A13"/>
  </mergeCells>
  <phoneticPr fontId="1"/>
  <pageMargins left="0.7" right="0.7" top="0.75" bottom="0.75" header="0.3" footer="0.3"/>
  <pageSetup paperSize="9" scale="72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  <pageSetUpPr fitToPage="1"/>
  </sheetPr>
  <dimension ref="A1:AB8"/>
  <sheetViews>
    <sheetView view="pageBreakPreview" zoomScale="115" zoomScaleNormal="100" zoomScaleSheetLayoutView="115" workbookViewId="0">
      <selection sqref="A1:H1"/>
    </sheetView>
  </sheetViews>
  <sheetFormatPr defaultColWidth="9" defaultRowHeight="14.4" x14ac:dyDescent="0.45"/>
  <cols>
    <col min="1" max="7" width="8" style="2" bestFit="1" customWidth="1"/>
    <col min="8" max="9" width="7.19921875" style="2" bestFit="1" customWidth="1"/>
    <col min="10" max="10" width="8" style="2" bestFit="1" customWidth="1"/>
    <col min="11" max="11" width="7.19921875" style="2" bestFit="1" customWidth="1"/>
    <col min="12" max="12" width="8" style="2" bestFit="1" customWidth="1"/>
    <col min="13" max="13" width="9.5" style="2" bestFit="1" customWidth="1"/>
    <col min="14" max="14" width="9.19921875" style="2" bestFit="1" customWidth="1"/>
    <col min="15" max="16384" width="9" style="2"/>
  </cols>
  <sheetData>
    <row r="1" spans="1:28" ht="18" x14ac:dyDescent="0.45">
      <c r="A1" s="529" t="s">
        <v>339</v>
      </c>
      <c r="B1" s="529"/>
      <c r="C1" s="529"/>
      <c r="D1" s="529"/>
      <c r="E1" s="529"/>
      <c r="F1" s="529"/>
      <c r="G1" s="529"/>
      <c r="H1" s="529"/>
    </row>
    <row r="3" spans="1:28" ht="19.5" customHeight="1" x14ac:dyDescent="0.45">
      <c r="A3" s="599" t="s">
        <v>381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</row>
    <row r="4" spans="1:28" ht="15" thickBot="1" x14ac:dyDescent="0.5">
      <c r="A4" s="604" t="s">
        <v>382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599"/>
      <c r="Q4" s="599"/>
    </row>
    <row r="5" spans="1:28" x14ac:dyDescent="0.45">
      <c r="A5" s="532" t="s">
        <v>101</v>
      </c>
      <c r="B5" s="584" t="s">
        <v>100</v>
      </c>
      <c r="C5" s="584" t="s">
        <v>99</v>
      </c>
      <c r="D5" s="584" t="s">
        <v>98</v>
      </c>
      <c r="E5" s="584" t="s">
        <v>97</v>
      </c>
      <c r="F5" s="584" t="s">
        <v>96</v>
      </c>
      <c r="G5" s="584" t="s">
        <v>95</v>
      </c>
      <c r="H5" s="584" t="s">
        <v>94</v>
      </c>
      <c r="I5" s="584" t="s">
        <v>93</v>
      </c>
      <c r="J5" s="584" t="s">
        <v>92</v>
      </c>
      <c r="K5" s="584" t="s">
        <v>91</v>
      </c>
      <c r="L5" s="585" t="s">
        <v>90</v>
      </c>
      <c r="M5" s="582" t="s">
        <v>51</v>
      </c>
      <c r="N5" s="531" t="s">
        <v>175</v>
      </c>
      <c r="O5" s="607"/>
      <c r="P5" s="462"/>
    </row>
    <row r="6" spans="1:28" ht="18.600000000000001" customHeight="1" thickBot="1" x14ac:dyDescent="0.5">
      <c r="A6" s="536"/>
      <c r="B6" s="612"/>
      <c r="C6" s="612"/>
      <c r="D6" s="612"/>
      <c r="E6" s="612"/>
      <c r="F6" s="612"/>
      <c r="G6" s="612"/>
      <c r="H6" s="612"/>
      <c r="I6" s="612"/>
      <c r="J6" s="612"/>
      <c r="K6" s="612"/>
      <c r="L6" s="613"/>
      <c r="M6" s="583"/>
      <c r="N6" s="464" t="s">
        <v>372</v>
      </c>
      <c r="O6" s="453" t="s">
        <v>373</v>
      </c>
      <c r="P6" s="462"/>
    </row>
    <row r="7" spans="1:28" ht="15" thickBot="1" x14ac:dyDescent="0.5">
      <c r="A7" s="116">
        <v>79215</v>
      </c>
      <c r="B7" s="117">
        <v>80558</v>
      </c>
      <c r="C7" s="117">
        <v>78910</v>
      </c>
      <c r="D7" s="117">
        <v>78448</v>
      </c>
      <c r="E7" s="117">
        <v>79733</v>
      </c>
      <c r="F7" s="117">
        <v>77582</v>
      </c>
      <c r="G7" s="117">
        <v>80189</v>
      </c>
      <c r="H7" s="117">
        <v>76360</v>
      </c>
      <c r="I7" s="117">
        <v>67155</v>
      </c>
      <c r="J7" s="117">
        <v>37346</v>
      </c>
      <c r="K7" s="117">
        <v>47198</v>
      </c>
      <c r="L7" s="465">
        <v>48362</v>
      </c>
      <c r="M7" s="369">
        <v>831056</v>
      </c>
      <c r="N7" s="466">
        <v>2576.19926199262</v>
      </c>
      <c r="O7" s="467">
        <v>1661.325</v>
      </c>
      <c r="P7" s="463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</row>
    <row r="8" spans="1:28" x14ac:dyDescent="0.45">
      <c r="A8" s="91" t="s">
        <v>383</v>
      </c>
    </row>
  </sheetData>
  <mergeCells count="17">
    <mergeCell ref="I5:I6"/>
    <mergeCell ref="J5:J6"/>
    <mergeCell ref="K5:K6"/>
    <mergeCell ref="L5:L6"/>
    <mergeCell ref="M5:M6"/>
    <mergeCell ref="A1:H1"/>
    <mergeCell ref="A3:Q3"/>
    <mergeCell ref="A4:Q4"/>
    <mergeCell ref="N5:O5"/>
    <mergeCell ref="A5:A6"/>
    <mergeCell ref="B5:B6"/>
    <mergeCell ref="C5:C6"/>
    <mergeCell ref="D5:D6"/>
    <mergeCell ref="E5:E6"/>
    <mergeCell ref="F5:F6"/>
    <mergeCell ref="G5:G6"/>
    <mergeCell ref="H5:H6"/>
  </mergeCells>
  <phoneticPr fontId="1"/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48"/>
  <sheetViews>
    <sheetView view="pageBreakPreview" zoomScale="115" zoomScaleNormal="100" zoomScaleSheetLayoutView="115" workbookViewId="0">
      <selection activeCell="H16" sqref="H16"/>
    </sheetView>
  </sheetViews>
  <sheetFormatPr defaultColWidth="13.296875" defaultRowHeight="14.4" x14ac:dyDescent="0.45"/>
  <cols>
    <col min="1" max="16384" width="13.296875" style="15"/>
  </cols>
  <sheetData>
    <row r="1" spans="1:7" ht="18" x14ac:dyDescent="0.45">
      <c r="A1" s="518" t="s">
        <v>70</v>
      </c>
      <c r="B1" s="518"/>
      <c r="C1" s="518"/>
      <c r="D1" s="518"/>
      <c r="E1" s="518"/>
      <c r="F1" s="518"/>
    </row>
    <row r="2" spans="1:7" ht="15" thickBot="1" x14ac:dyDescent="0.5">
      <c r="F2" s="16" t="s">
        <v>349</v>
      </c>
    </row>
    <row r="3" spans="1:7" ht="29.25" customHeight="1" thickBot="1" x14ac:dyDescent="0.5">
      <c r="A3" s="519" t="s">
        <v>281</v>
      </c>
      <c r="B3" s="520"/>
      <c r="C3" s="59" t="s">
        <v>282</v>
      </c>
      <c r="D3" s="60" t="s">
        <v>283</v>
      </c>
      <c r="E3" s="61" t="s">
        <v>284</v>
      </c>
      <c r="F3" s="62" t="s">
        <v>285</v>
      </c>
    </row>
    <row r="4" spans="1:7" x14ac:dyDescent="0.45">
      <c r="A4" s="521" t="s">
        <v>286</v>
      </c>
      <c r="B4" s="63" t="s">
        <v>69</v>
      </c>
      <c r="C4" s="486">
        <v>107708</v>
      </c>
      <c r="D4" s="487">
        <v>13280</v>
      </c>
      <c r="E4" s="488">
        <f>SUM(C4:D4)</f>
        <v>120988</v>
      </c>
      <c r="F4" s="489">
        <f>E4/E14</f>
        <v>6.6116370889517329E-2</v>
      </c>
    </row>
    <row r="5" spans="1:7" x14ac:dyDescent="0.45">
      <c r="A5" s="522"/>
      <c r="B5" s="64" t="s">
        <v>68</v>
      </c>
      <c r="C5" s="490">
        <v>76903</v>
      </c>
      <c r="D5" s="491">
        <v>8046</v>
      </c>
      <c r="E5" s="492">
        <f>SUM(C5:D5)</f>
        <v>84949</v>
      </c>
      <c r="F5" s="493">
        <f>E5/E14</f>
        <v>4.6422121125182729E-2</v>
      </c>
    </row>
    <row r="6" spans="1:7" x14ac:dyDescent="0.45">
      <c r="A6" s="522"/>
      <c r="B6" s="64" t="s">
        <v>67</v>
      </c>
      <c r="C6" s="490">
        <v>154660</v>
      </c>
      <c r="D6" s="491">
        <v>14367</v>
      </c>
      <c r="E6" s="492">
        <f t="shared" ref="E6:E12" si="0">SUM(C6:D6)</f>
        <v>169027</v>
      </c>
      <c r="F6" s="493">
        <f>E6/E14</f>
        <v>9.2368266459007878E-2</v>
      </c>
    </row>
    <row r="7" spans="1:7" x14ac:dyDescent="0.45">
      <c r="A7" s="522"/>
      <c r="B7" s="64" t="s">
        <v>287</v>
      </c>
      <c r="C7" s="490">
        <v>500106</v>
      </c>
      <c r="D7" s="491">
        <v>51192</v>
      </c>
      <c r="E7" s="492">
        <f t="shared" si="0"/>
        <v>551298</v>
      </c>
      <c r="F7" s="493">
        <f>E7/E14</f>
        <v>0.30126808475757205</v>
      </c>
    </row>
    <row r="8" spans="1:7" x14ac:dyDescent="0.45">
      <c r="A8" s="522"/>
      <c r="B8" s="64" t="s">
        <v>66</v>
      </c>
      <c r="C8" s="490">
        <v>125183</v>
      </c>
      <c r="D8" s="491">
        <v>25744</v>
      </c>
      <c r="E8" s="492">
        <f t="shared" si="0"/>
        <v>150927</v>
      </c>
      <c r="F8" s="493">
        <f>E8/E14</f>
        <v>8.2477150702897656E-2</v>
      </c>
    </row>
    <row r="9" spans="1:7" x14ac:dyDescent="0.45">
      <c r="A9" s="522"/>
      <c r="B9" s="64" t="s">
        <v>65</v>
      </c>
      <c r="C9" s="490">
        <v>164754</v>
      </c>
      <c r="D9" s="491">
        <v>19307</v>
      </c>
      <c r="E9" s="492">
        <f>SUM(C9:D9)</f>
        <v>184061</v>
      </c>
      <c r="F9" s="493">
        <f>E9/E14</f>
        <v>0.10058390371190076</v>
      </c>
    </row>
    <row r="10" spans="1:7" x14ac:dyDescent="0.45">
      <c r="A10" s="522"/>
      <c r="B10" s="64" t="s">
        <v>64</v>
      </c>
      <c r="C10" s="490">
        <v>93556</v>
      </c>
      <c r="D10" s="491">
        <v>7296</v>
      </c>
      <c r="E10" s="492">
        <f t="shared" si="0"/>
        <v>100852</v>
      </c>
      <c r="F10" s="493">
        <f>E10/E14</f>
        <v>5.5112641228465646E-2</v>
      </c>
    </row>
    <row r="11" spans="1:7" x14ac:dyDescent="0.45">
      <c r="A11" s="522"/>
      <c r="B11" s="64" t="s">
        <v>63</v>
      </c>
      <c r="C11" s="490">
        <v>134616</v>
      </c>
      <c r="D11" s="491">
        <v>7394</v>
      </c>
      <c r="E11" s="492">
        <f t="shared" si="0"/>
        <v>142010</v>
      </c>
      <c r="F11" s="493">
        <f>E11/E14</f>
        <v>7.7604273399183021E-2</v>
      </c>
    </row>
    <row r="12" spans="1:7" x14ac:dyDescent="0.45">
      <c r="A12" s="522"/>
      <c r="B12" s="64" t="s">
        <v>62</v>
      </c>
      <c r="C12" s="490">
        <v>28439</v>
      </c>
      <c r="D12" s="491">
        <v>4598</v>
      </c>
      <c r="E12" s="492">
        <f t="shared" si="0"/>
        <v>33037</v>
      </c>
      <c r="F12" s="493">
        <f>E12/E14</f>
        <v>1.805374537207809E-2</v>
      </c>
    </row>
    <row r="13" spans="1:7" x14ac:dyDescent="0.45">
      <c r="A13" s="522"/>
      <c r="B13" s="64" t="s">
        <v>61</v>
      </c>
      <c r="C13" s="490">
        <v>269930</v>
      </c>
      <c r="D13" s="491">
        <v>22846</v>
      </c>
      <c r="E13" s="492">
        <f>SUM(C13:D13)</f>
        <v>292776</v>
      </c>
      <c r="F13" s="493">
        <f>E13/E14</f>
        <v>0.15999344235419485</v>
      </c>
    </row>
    <row r="14" spans="1:7" x14ac:dyDescent="0.45">
      <c r="A14" s="522"/>
      <c r="B14" s="64" t="s">
        <v>60</v>
      </c>
      <c r="C14" s="490">
        <f>SUM(C4:C13)</f>
        <v>1655855</v>
      </c>
      <c r="D14" s="491">
        <f>SUM(D4:D13)</f>
        <v>174070</v>
      </c>
      <c r="E14" s="492">
        <f>SUM(C14:D14)</f>
        <v>1829925</v>
      </c>
      <c r="F14" s="493">
        <v>1</v>
      </c>
      <c r="G14" s="65"/>
    </row>
    <row r="15" spans="1:7" ht="15" thickBot="1" x14ac:dyDescent="0.5">
      <c r="A15" s="522"/>
      <c r="B15" s="66" t="s">
        <v>59</v>
      </c>
      <c r="C15" s="494">
        <f>C16-C14</f>
        <v>68900</v>
      </c>
      <c r="D15" s="495">
        <f>D16-D14</f>
        <v>36942</v>
      </c>
      <c r="E15" s="496">
        <f>C15+D15</f>
        <v>105842</v>
      </c>
      <c r="F15" s="497"/>
    </row>
    <row r="16" spans="1:7" ht="15" thickBot="1" x14ac:dyDescent="0.5">
      <c r="A16" s="523"/>
      <c r="B16" s="67" t="s">
        <v>58</v>
      </c>
      <c r="C16" s="498">
        <v>1724755</v>
      </c>
      <c r="D16" s="499">
        <v>211012</v>
      </c>
      <c r="E16" s="500">
        <v>1935767</v>
      </c>
      <c r="F16" s="501"/>
    </row>
    <row r="17" spans="1:6" x14ac:dyDescent="0.45">
      <c r="A17" s="521" t="s">
        <v>288</v>
      </c>
      <c r="B17" s="68" t="s">
        <v>57</v>
      </c>
      <c r="C17" s="486">
        <f>C20-C19-C18</f>
        <v>108581</v>
      </c>
      <c r="D17" s="487">
        <v>4848</v>
      </c>
      <c r="E17" s="488">
        <f>SUM(C17:D17)</f>
        <v>113429</v>
      </c>
      <c r="F17" s="489">
        <f>E17/E20</f>
        <v>0.59186729699550211</v>
      </c>
    </row>
    <row r="18" spans="1:6" x14ac:dyDescent="0.45">
      <c r="A18" s="522"/>
      <c r="B18" s="69" t="s">
        <v>56</v>
      </c>
      <c r="C18" s="490">
        <v>62815</v>
      </c>
      <c r="D18" s="491">
        <v>13791</v>
      </c>
      <c r="E18" s="492">
        <f>SUM(C18:D18)</f>
        <v>76606</v>
      </c>
      <c r="F18" s="493">
        <f>E18/E20</f>
        <v>0.3997265792137587</v>
      </c>
    </row>
    <row r="19" spans="1:6" ht="15" thickBot="1" x14ac:dyDescent="0.5">
      <c r="A19" s="522"/>
      <c r="B19" s="70" t="s">
        <v>55</v>
      </c>
      <c r="C19" s="494">
        <v>1611</v>
      </c>
      <c r="D19" s="502">
        <v>0</v>
      </c>
      <c r="E19" s="496">
        <f>SUM(C19:D19)</f>
        <v>1611</v>
      </c>
      <c r="F19" s="493">
        <f>E19/E20</f>
        <v>8.4061237907391752E-3</v>
      </c>
    </row>
    <row r="20" spans="1:6" ht="15" thickBot="1" x14ac:dyDescent="0.5">
      <c r="A20" s="523"/>
      <c r="B20" s="67" t="s">
        <v>54</v>
      </c>
      <c r="C20" s="498">
        <v>173007</v>
      </c>
      <c r="D20" s="499">
        <v>18639</v>
      </c>
      <c r="E20" s="500">
        <v>191646</v>
      </c>
      <c r="F20" s="501">
        <v>1</v>
      </c>
    </row>
    <row r="21" spans="1:6" ht="15" thickBot="1" x14ac:dyDescent="0.5">
      <c r="A21" s="512" t="s">
        <v>53</v>
      </c>
      <c r="B21" s="513"/>
      <c r="C21" s="498">
        <f>C20+C16</f>
        <v>1897762</v>
      </c>
      <c r="D21" s="499">
        <f>D20+D16</f>
        <v>229651</v>
      </c>
      <c r="E21" s="500">
        <v>2127413</v>
      </c>
      <c r="F21" s="503"/>
    </row>
    <row r="22" spans="1:6" ht="15" thickBot="1" x14ac:dyDescent="0.5">
      <c r="A22" s="512" t="s">
        <v>355</v>
      </c>
      <c r="B22" s="513"/>
      <c r="C22" s="524" t="s">
        <v>52</v>
      </c>
      <c r="D22" s="525"/>
      <c r="E22" s="526"/>
      <c r="F22" s="501"/>
    </row>
    <row r="23" spans="1:6" ht="15" thickBot="1" x14ac:dyDescent="0.5">
      <c r="A23" s="512" t="s">
        <v>51</v>
      </c>
      <c r="B23" s="513"/>
      <c r="C23" s="514">
        <v>2128113</v>
      </c>
      <c r="D23" s="515"/>
      <c r="E23" s="516"/>
      <c r="F23" s="501"/>
    </row>
    <row r="24" spans="1:6" x14ac:dyDescent="0.45">
      <c r="A24" s="517" t="s">
        <v>356</v>
      </c>
      <c r="B24" s="517"/>
      <c r="C24" s="517"/>
      <c r="D24" s="517"/>
      <c r="E24" s="517"/>
      <c r="F24" s="517"/>
    </row>
    <row r="27" spans="1:6" ht="14.25" customHeight="1" x14ac:dyDescent="0.45"/>
    <row r="31" spans="1:6" ht="14.25" customHeight="1" x14ac:dyDescent="0.45"/>
    <row r="32" spans="1:6" ht="14.25" customHeight="1" x14ac:dyDescent="0.45"/>
    <row r="33" ht="14.25" customHeight="1" x14ac:dyDescent="0.45"/>
    <row r="34" ht="14.25" customHeight="1" x14ac:dyDescent="0.45"/>
    <row r="35" ht="14.25" customHeight="1" x14ac:dyDescent="0.45"/>
    <row r="42" ht="14.25" customHeight="1" x14ac:dyDescent="0.45"/>
    <row r="45" ht="14.25" customHeight="1" x14ac:dyDescent="0.45"/>
    <row r="48" ht="13.5" customHeight="1" x14ac:dyDescent="0.45"/>
  </sheetData>
  <mergeCells count="10">
    <mergeCell ref="A23:B23"/>
    <mergeCell ref="C23:E23"/>
    <mergeCell ref="A24:F24"/>
    <mergeCell ref="A1:F1"/>
    <mergeCell ref="A3:B3"/>
    <mergeCell ref="A4:A16"/>
    <mergeCell ref="A17:A20"/>
    <mergeCell ref="A21:B21"/>
    <mergeCell ref="A22:B22"/>
    <mergeCell ref="C22:E22"/>
  </mergeCells>
  <phoneticPr fontId="1"/>
  <pageMargins left="0.7" right="0.7" top="0.75" bottom="0.75" header="0.3" footer="0.3"/>
  <pageSetup paperSize="9" scale="7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A1:O6"/>
  <sheetViews>
    <sheetView view="pageBreakPreview" zoomScale="115" zoomScaleNormal="98" zoomScaleSheetLayoutView="115" workbookViewId="0">
      <selection sqref="A1:O1"/>
    </sheetView>
  </sheetViews>
  <sheetFormatPr defaultColWidth="9" defaultRowHeight="14.4" x14ac:dyDescent="0.45"/>
  <cols>
    <col min="1" max="1" width="11" style="2" bestFit="1" customWidth="1"/>
    <col min="2" max="13" width="5.19921875" style="2" customWidth="1"/>
    <col min="14" max="14" width="6.5" style="2" bestFit="1" customWidth="1"/>
    <col min="15" max="15" width="9.5" style="2" customWidth="1"/>
    <col min="16" max="16384" width="9" style="2"/>
  </cols>
  <sheetData>
    <row r="1" spans="1:15" ht="18" x14ac:dyDescent="0.45">
      <c r="A1" s="539" t="s">
        <v>386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</row>
    <row r="2" spans="1:15" ht="15" thickBot="1" x14ac:dyDescent="0.5">
      <c r="A2" s="201"/>
    </row>
    <row r="3" spans="1:15" ht="24" customHeight="1" thickBot="1" x14ac:dyDescent="0.5">
      <c r="A3" s="4"/>
      <c r="B3" s="28" t="s">
        <v>101</v>
      </c>
      <c r="C3" s="29" t="s">
        <v>100</v>
      </c>
      <c r="D3" s="29" t="s">
        <v>99</v>
      </c>
      <c r="E3" s="29" t="s">
        <v>98</v>
      </c>
      <c r="F3" s="29" t="s">
        <v>97</v>
      </c>
      <c r="G3" s="29" t="s">
        <v>96</v>
      </c>
      <c r="H3" s="29" t="s">
        <v>95</v>
      </c>
      <c r="I3" s="29" t="s">
        <v>94</v>
      </c>
      <c r="J3" s="29" t="s">
        <v>93</v>
      </c>
      <c r="K3" s="29" t="s">
        <v>92</v>
      </c>
      <c r="L3" s="29" t="s">
        <v>91</v>
      </c>
      <c r="M3" s="30" t="s">
        <v>90</v>
      </c>
      <c r="N3" s="5" t="s">
        <v>51</v>
      </c>
      <c r="O3" s="5" t="s">
        <v>175</v>
      </c>
    </row>
    <row r="4" spans="1:15" ht="18" customHeight="1" thickBot="1" x14ac:dyDescent="0.5">
      <c r="A4" s="202" t="s">
        <v>303</v>
      </c>
      <c r="B4" s="468">
        <v>299</v>
      </c>
      <c r="C4" s="468">
        <v>225</v>
      </c>
      <c r="D4" s="468">
        <v>285</v>
      </c>
      <c r="E4" s="468">
        <v>355</v>
      </c>
      <c r="F4" s="468">
        <v>359</v>
      </c>
      <c r="G4" s="468">
        <v>285</v>
      </c>
      <c r="H4" s="468">
        <v>332</v>
      </c>
      <c r="I4" s="468">
        <v>359</v>
      </c>
      <c r="J4" s="468">
        <v>308</v>
      </c>
      <c r="K4" s="468">
        <v>223</v>
      </c>
      <c r="L4" s="468">
        <v>303</v>
      </c>
      <c r="M4" s="468">
        <v>300</v>
      </c>
      <c r="N4" s="469">
        <f>SUM(B4:M4)</f>
        <v>3633</v>
      </c>
      <c r="O4" s="614">
        <f>SUM(N4:N5)/291</f>
        <v>13.288659793814434</v>
      </c>
    </row>
    <row r="5" spans="1:15" ht="18" customHeight="1" thickBot="1" x14ac:dyDescent="0.5">
      <c r="A5" s="203" t="s">
        <v>331</v>
      </c>
      <c r="B5" s="468">
        <v>11</v>
      </c>
      <c r="C5" s="468">
        <v>17</v>
      </c>
      <c r="D5" s="468">
        <v>20</v>
      </c>
      <c r="E5" s="468">
        <v>21</v>
      </c>
      <c r="F5" s="468">
        <v>14</v>
      </c>
      <c r="G5" s="468">
        <v>30</v>
      </c>
      <c r="H5" s="468">
        <v>13</v>
      </c>
      <c r="I5" s="468">
        <v>29</v>
      </c>
      <c r="J5" s="468">
        <v>18</v>
      </c>
      <c r="K5" s="468">
        <v>20</v>
      </c>
      <c r="L5" s="468">
        <v>14</v>
      </c>
      <c r="M5" s="468">
        <v>27</v>
      </c>
      <c r="N5" s="468">
        <f>SUM(B5:M5)</f>
        <v>234</v>
      </c>
      <c r="O5" s="615"/>
    </row>
    <row r="6" spans="1:15" x14ac:dyDescent="0.45">
      <c r="A6" s="418" t="s">
        <v>384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</row>
  </sheetData>
  <mergeCells count="2">
    <mergeCell ref="A1:O1"/>
    <mergeCell ref="O4:O5"/>
  </mergeCells>
  <phoneticPr fontId="1"/>
  <pageMargins left="0.7" right="0.7" top="0.75" bottom="0.75" header="0.3" footer="0.3"/>
  <pageSetup paperSize="9" scale="8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  <pageSetUpPr fitToPage="1"/>
  </sheetPr>
  <dimension ref="A1:N7"/>
  <sheetViews>
    <sheetView view="pageBreakPreview" zoomScale="145" zoomScaleNormal="106" zoomScaleSheetLayoutView="145" workbookViewId="0"/>
  </sheetViews>
  <sheetFormatPr defaultColWidth="7.19921875" defaultRowHeight="14.4" x14ac:dyDescent="0.45"/>
  <cols>
    <col min="1" max="12" width="7.3984375" style="2" bestFit="1" customWidth="1"/>
    <col min="13" max="13" width="8" style="2" bestFit="1" customWidth="1"/>
    <col min="14" max="14" width="7.3984375" style="2" bestFit="1" customWidth="1"/>
    <col min="15" max="16384" width="7.19921875" style="2"/>
  </cols>
  <sheetData>
    <row r="1" spans="1:14" ht="18" x14ac:dyDescent="0.45">
      <c r="A1" s="143" t="s">
        <v>387</v>
      </c>
      <c r="B1" s="143"/>
      <c r="C1" s="143"/>
      <c r="D1" s="143"/>
      <c r="E1" s="143"/>
      <c r="G1" s="91"/>
    </row>
    <row r="3" spans="1:14" ht="15" thickBot="1" x14ac:dyDescent="0.5">
      <c r="A3" s="91" t="s">
        <v>385</v>
      </c>
    </row>
    <row r="4" spans="1:14" ht="15" thickBot="1" x14ac:dyDescent="0.5">
      <c r="A4" s="470" t="s">
        <v>101</v>
      </c>
      <c r="B4" s="471" t="s">
        <v>100</v>
      </c>
      <c r="C4" s="471" t="s">
        <v>99</v>
      </c>
      <c r="D4" s="471" t="s">
        <v>98</v>
      </c>
      <c r="E4" s="471" t="s">
        <v>97</v>
      </c>
      <c r="F4" s="471" t="s">
        <v>96</v>
      </c>
      <c r="G4" s="471" t="s">
        <v>95</v>
      </c>
      <c r="H4" s="471" t="s">
        <v>94</v>
      </c>
      <c r="I4" s="471" t="s">
        <v>93</v>
      </c>
      <c r="J4" s="472" t="s">
        <v>92</v>
      </c>
      <c r="K4" s="471" t="s">
        <v>91</v>
      </c>
      <c r="L4" s="473" t="s">
        <v>90</v>
      </c>
      <c r="M4" s="474" t="s">
        <v>280</v>
      </c>
      <c r="N4" s="475" t="s">
        <v>210</v>
      </c>
    </row>
    <row r="5" spans="1:14" ht="15" thickBot="1" x14ac:dyDescent="0.5">
      <c r="A5" s="476">
        <v>13176</v>
      </c>
      <c r="B5" s="477">
        <v>11960</v>
      </c>
      <c r="C5" s="477">
        <v>14705</v>
      </c>
      <c r="D5" s="477">
        <v>15958</v>
      </c>
      <c r="E5" s="477">
        <v>14469</v>
      </c>
      <c r="F5" s="477">
        <v>14344</v>
      </c>
      <c r="G5" s="477">
        <v>15971</v>
      </c>
      <c r="H5" s="477">
        <v>16727</v>
      </c>
      <c r="I5" s="477">
        <v>14573</v>
      </c>
      <c r="J5" s="477" t="s">
        <v>33</v>
      </c>
      <c r="K5" s="477" t="s">
        <v>33</v>
      </c>
      <c r="L5" s="478">
        <v>14695</v>
      </c>
      <c r="M5" s="479">
        <f>SUM(A5:L5)</f>
        <v>146578</v>
      </c>
      <c r="N5" s="480">
        <f>M5/250</f>
        <v>586.31200000000001</v>
      </c>
    </row>
    <row r="7" spans="1:14" x14ac:dyDescent="0.45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</row>
  </sheetData>
  <phoneticPr fontId="1"/>
  <pageMargins left="0.7" right="0.7" top="0.75" bottom="0.75" header="0.3" footer="0.3"/>
  <pageSetup paperSize="9" scale="77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  <pageSetUpPr fitToPage="1"/>
  </sheetPr>
  <dimension ref="A1:O26"/>
  <sheetViews>
    <sheetView view="pageBreakPreview" zoomScale="130" zoomScaleNormal="106" zoomScaleSheetLayoutView="130" workbookViewId="0">
      <selection sqref="A1:E1"/>
    </sheetView>
  </sheetViews>
  <sheetFormatPr defaultColWidth="24.5" defaultRowHeight="14.4" x14ac:dyDescent="0.45"/>
  <cols>
    <col min="1" max="1" width="7.5" style="2" bestFit="1" customWidth="1"/>
    <col min="2" max="2" width="16.09765625" style="2" bestFit="1" customWidth="1"/>
    <col min="3" max="12" width="6.09765625" style="2" bestFit="1" customWidth="1"/>
    <col min="13" max="13" width="6.8984375" style="2" bestFit="1" customWidth="1"/>
    <col min="14" max="14" width="6.09765625" style="2" bestFit="1" customWidth="1"/>
    <col min="15" max="15" width="7.09765625" style="2" bestFit="1" customWidth="1"/>
    <col min="16" max="16384" width="24.5" style="2"/>
  </cols>
  <sheetData>
    <row r="1" spans="1:15" ht="18" x14ac:dyDescent="0.45">
      <c r="A1" s="539" t="s">
        <v>388</v>
      </c>
      <c r="B1" s="539"/>
      <c r="C1" s="539"/>
      <c r="D1" s="539"/>
      <c r="E1" s="539"/>
    </row>
    <row r="2" spans="1:15" ht="15" thickBot="1" x14ac:dyDescent="0.5">
      <c r="A2" s="327"/>
    </row>
    <row r="3" spans="1:15" ht="15" thickBot="1" x14ac:dyDescent="0.5">
      <c r="A3" s="527"/>
      <c r="B3" s="528"/>
      <c r="C3" s="5" t="s">
        <v>101</v>
      </c>
      <c r="D3" s="5" t="s">
        <v>100</v>
      </c>
      <c r="E3" s="5" t="s">
        <v>99</v>
      </c>
      <c r="F3" s="5" t="s">
        <v>98</v>
      </c>
      <c r="G3" s="5" t="s">
        <v>97</v>
      </c>
      <c r="H3" s="5" t="s">
        <v>96</v>
      </c>
      <c r="I3" s="5" t="s">
        <v>95</v>
      </c>
      <c r="J3" s="5" t="s">
        <v>94</v>
      </c>
      <c r="K3" s="5" t="s">
        <v>93</v>
      </c>
      <c r="L3" s="5" t="s">
        <v>92</v>
      </c>
      <c r="M3" s="5" t="s">
        <v>91</v>
      </c>
      <c r="N3" s="5" t="s">
        <v>90</v>
      </c>
      <c r="O3" s="5" t="s">
        <v>51</v>
      </c>
    </row>
    <row r="4" spans="1:15" ht="15" thickBot="1" x14ac:dyDescent="0.5">
      <c r="A4" s="582" t="s">
        <v>27</v>
      </c>
      <c r="B4" s="481" t="s">
        <v>275</v>
      </c>
      <c r="C4" s="482">
        <v>1</v>
      </c>
      <c r="D4" s="483">
        <v>0</v>
      </c>
      <c r="E4" s="483">
        <v>1</v>
      </c>
      <c r="F4" s="483">
        <v>2</v>
      </c>
      <c r="G4" s="483">
        <v>1</v>
      </c>
      <c r="H4" s="483">
        <v>1</v>
      </c>
      <c r="I4" s="483">
        <v>2</v>
      </c>
      <c r="J4" s="483">
        <v>1</v>
      </c>
      <c r="K4" s="483">
        <v>0</v>
      </c>
      <c r="L4" s="483">
        <v>1</v>
      </c>
      <c r="M4" s="483">
        <v>0</v>
      </c>
      <c r="N4" s="483">
        <v>0</v>
      </c>
      <c r="O4" s="483">
        <v>10</v>
      </c>
    </row>
    <row r="5" spans="1:15" ht="15" thickBot="1" x14ac:dyDescent="0.5">
      <c r="A5" s="616"/>
      <c r="B5" s="481" t="s">
        <v>274</v>
      </c>
      <c r="C5" s="484">
        <v>7</v>
      </c>
      <c r="D5" s="485">
        <v>2</v>
      </c>
      <c r="E5" s="485">
        <v>4</v>
      </c>
      <c r="F5" s="485">
        <v>6</v>
      </c>
      <c r="G5" s="485">
        <v>8</v>
      </c>
      <c r="H5" s="485">
        <v>5</v>
      </c>
      <c r="I5" s="485">
        <v>5</v>
      </c>
      <c r="J5" s="485">
        <v>9</v>
      </c>
      <c r="K5" s="485">
        <v>7</v>
      </c>
      <c r="L5" s="485">
        <v>1</v>
      </c>
      <c r="M5" s="485">
        <v>9</v>
      </c>
      <c r="N5" s="485">
        <v>7</v>
      </c>
      <c r="O5" s="483">
        <v>70</v>
      </c>
    </row>
    <row r="6" spans="1:15" ht="15" thickBot="1" x14ac:dyDescent="0.5">
      <c r="A6" s="616"/>
      <c r="B6" s="481" t="s">
        <v>31</v>
      </c>
      <c r="C6" s="484">
        <v>0</v>
      </c>
      <c r="D6" s="485">
        <v>0</v>
      </c>
      <c r="E6" s="485">
        <v>0</v>
      </c>
      <c r="F6" s="485">
        <v>1</v>
      </c>
      <c r="G6" s="485">
        <v>1</v>
      </c>
      <c r="H6" s="485">
        <v>1</v>
      </c>
      <c r="I6" s="485">
        <v>1</v>
      </c>
      <c r="J6" s="485">
        <v>3</v>
      </c>
      <c r="K6" s="485">
        <v>3</v>
      </c>
      <c r="L6" s="485">
        <v>0</v>
      </c>
      <c r="M6" s="485">
        <v>2</v>
      </c>
      <c r="N6" s="485">
        <v>3</v>
      </c>
      <c r="O6" s="483">
        <v>15</v>
      </c>
    </row>
    <row r="7" spans="1:15" ht="15" thickBot="1" x14ac:dyDescent="0.5">
      <c r="A7" s="616"/>
      <c r="B7" s="481" t="s">
        <v>270</v>
      </c>
      <c r="C7" s="484">
        <v>8</v>
      </c>
      <c r="D7" s="485">
        <v>2</v>
      </c>
      <c r="E7" s="485">
        <v>5</v>
      </c>
      <c r="F7" s="485">
        <v>9</v>
      </c>
      <c r="G7" s="485">
        <v>10</v>
      </c>
      <c r="H7" s="485">
        <v>7</v>
      </c>
      <c r="I7" s="485">
        <v>8</v>
      </c>
      <c r="J7" s="485">
        <v>13</v>
      </c>
      <c r="K7" s="485">
        <v>10</v>
      </c>
      <c r="L7" s="485">
        <v>2</v>
      </c>
      <c r="M7" s="485">
        <v>11</v>
      </c>
      <c r="N7" s="485">
        <v>10</v>
      </c>
      <c r="O7" s="483">
        <v>95</v>
      </c>
    </row>
    <row r="8" spans="1:15" ht="15" thickBot="1" x14ac:dyDescent="0.5">
      <c r="A8" s="583"/>
      <c r="B8" s="481" t="s">
        <v>269</v>
      </c>
      <c r="C8" s="484">
        <v>1327</v>
      </c>
      <c r="D8" s="485">
        <v>741</v>
      </c>
      <c r="E8" s="485">
        <v>1708</v>
      </c>
      <c r="F8" s="485">
        <v>1841</v>
      </c>
      <c r="G8" s="485">
        <v>2494</v>
      </c>
      <c r="H8" s="485">
        <v>1366</v>
      </c>
      <c r="I8" s="485">
        <v>2269</v>
      </c>
      <c r="J8" s="485">
        <v>2654</v>
      </c>
      <c r="K8" s="485">
        <v>2315</v>
      </c>
      <c r="L8" s="485">
        <v>592</v>
      </c>
      <c r="M8" s="485">
        <v>3266</v>
      </c>
      <c r="N8" s="485">
        <v>2165</v>
      </c>
      <c r="O8" s="483">
        <v>22738</v>
      </c>
    </row>
    <row r="9" spans="1:15" ht="15" thickBot="1" x14ac:dyDescent="0.5">
      <c r="A9" s="582" t="s">
        <v>273</v>
      </c>
      <c r="B9" s="481" t="s">
        <v>272</v>
      </c>
      <c r="C9" s="484">
        <v>3</v>
      </c>
      <c r="D9" s="485">
        <v>5</v>
      </c>
      <c r="E9" s="485">
        <v>10</v>
      </c>
      <c r="F9" s="485">
        <v>10</v>
      </c>
      <c r="G9" s="485">
        <v>4</v>
      </c>
      <c r="H9" s="485">
        <v>4</v>
      </c>
      <c r="I9" s="485">
        <v>9</v>
      </c>
      <c r="J9" s="485">
        <v>8</v>
      </c>
      <c r="K9" s="485">
        <v>8</v>
      </c>
      <c r="L9" s="485">
        <v>1</v>
      </c>
      <c r="M9" s="485">
        <v>7</v>
      </c>
      <c r="N9" s="485">
        <v>2</v>
      </c>
      <c r="O9" s="483">
        <v>71</v>
      </c>
    </row>
    <row r="10" spans="1:15" ht="15" thickBot="1" x14ac:dyDescent="0.5">
      <c r="A10" s="616"/>
      <c r="B10" s="481" t="s">
        <v>271</v>
      </c>
      <c r="C10" s="484">
        <v>1</v>
      </c>
      <c r="D10" s="485">
        <v>2</v>
      </c>
      <c r="E10" s="485">
        <v>3</v>
      </c>
      <c r="F10" s="485">
        <v>3</v>
      </c>
      <c r="G10" s="485">
        <v>0</v>
      </c>
      <c r="H10" s="485">
        <v>2</v>
      </c>
      <c r="I10" s="485">
        <v>1</v>
      </c>
      <c r="J10" s="485">
        <v>1</v>
      </c>
      <c r="K10" s="485">
        <v>2</v>
      </c>
      <c r="L10" s="485">
        <v>0</v>
      </c>
      <c r="M10" s="485">
        <v>0</v>
      </c>
      <c r="N10" s="485">
        <v>0</v>
      </c>
      <c r="O10" s="483">
        <v>15</v>
      </c>
    </row>
    <row r="11" spans="1:15" ht="15" thickBot="1" x14ac:dyDescent="0.5">
      <c r="A11" s="616"/>
      <c r="B11" s="481" t="s">
        <v>31</v>
      </c>
      <c r="C11" s="484">
        <v>14</v>
      </c>
      <c r="D11" s="485">
        <v>10</v>
      </c>
      <c r="E11" s="485">
        <v>11</v>
      </c>
      <c r="F11" s="485">
        <v>15</v>
      </c>
      <c r="G11" s="485">
        <v>16</v>
      </c>
      <c r="H11" s="485">
        <v>17</v>
      </c>
      <c r="I11" s="485">
        <v>11</v>
      </c>
      <c r="J11" s="485">
        <v>25</v>
      </c>
      <c r="K11" s="485">
        <v>16</v>
      </c>
      <c r="L11" s="485">
        <v>23</v>
      </c>
      <c r="M11" s="485">
        <v>36</v>
      </c>
      <c r="N11" s="485">
        <v>26</v>
      </c>
      <c r="O11" s="483">
        <v>220</v>
      </c>
    </row>
    <row r="12" spans="1:15" ht="15" thickBot="1" x14ac:dyDescent="0.5">
      <c r="A12" s="616"/>
      <c r="B12" s="481" t="s">
        <v>270</v>
      </c>
      <c r="C12" s="484">
        <v>18</v>
      </c>
      <c r="D12" s="485">
        <v>17</v>
      </c>
      <c r="E12" s="485">
        <v>24</v>
      </c>
      <c r="F12" s="485">
        <v>28</v>
      </c>
      <c r="G12" s="485">
        <v>20</v>
      </c>
      <c r="H12" s="485">
        <v>23</v>
      </c>
      <c r="I12" s="485">
        <v>21</v>
      </c>
      <c r="J12" s="485">
        <v>34</v>
      </c>
      <c r="K12" s="485">
        <v>26</v>
      </c>
      <c r="L12" s="485">
        <v>24</v>
      </c>
      <c r="M12" s="485">
        <v>43</v>
      </c>
      <c r="N12" s="485">
        <v>28</v>
      </c>
      <c r="O12" s="483">
        <v>306</v>
      </c>
    </row>
    <row r="13" spans="1:15" ht="15" thickBot="1" x14ac:dyDescent="0.5">
      <c r="A13" s="583"/>
      <c r="B13" s="481" t="s">
        <v>269</v>
      </c>
      <c r="C13" s="484">
        <v>554</v>
      </c>
      <c r="D13" s="485">
        <v>805</v>
      </c>
      <c r="E13" s="485">
        <v>1054</v>
      </c>
      <c r="F13" s="485">
        <v>1052</v>
      </c>
      <c r="G13" s="485">
        <v>855</v>
      </c>
      <c r="H13" s="485">
        <v>1014</v>
      </c>
      <c r="I13" s="485">
        <v>925</v>
      </c>
      <c r="J13" s="485">
        <v>1737</v>
      </c>
      <c r="K13" s="485">
        <v>876</v>
      </c>
      <c r="L13" s="485">
        <v>848</v>
      </c>
      <c r="M13" s="485">
        <v>1897</v>
      </c>
      <c r="N13" s="485">
        <v>1107</v>
      </c>
      <c r="O13" s="483">
        <v>12724</v>
      </c>
    </row>
    <row r="14" spans="1:15" ht="15" thickBot="1" x14ac:dyDescent="0.5">
      <c r="A14" s="527" t="s">
        <v>268</v>
      </c>
      <c r="B14" s="528"/>
      <c r="C14" s="484">
        <v>1881</v>
      </c>
      <c r="D14" s="484">
        <v>1546</v>
      </c>
      <c r="E14" s="484">
        <v>2762</v>
      </c>
      <c r="F14" s="484">
        <v>2893</v>
      </c>
      <c r="G14" s="484">
        <v>3349</v>
      </c>
      <c r="H14" s="484">
        <v>2380</v>
      </c>
      <c r="I14" s="484">
        <v>3194</v>
      </c>
      <c r="J14" s="484">
        <v>4391</v>
      </c>
      <c r="K14" s="484">
        <v>3191</v>
      </c>
      <c r="L14" s="484">
        <v>1440</v>
      </c>
      <c r="M14" s="484">
        <v>5163</v>
      </c>
      <c r="N14" s="484">
        <v>3272</v>
      </c>
      <c r="O14" s="483">
        <v>35462</v>
      </c>
    </row>
    <row r="20" spans="3:15" x14ac:dyDescent="0.45"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</row>
    <row r="25" spans="3:15" x14ac:dyDescent="0.45">
      <c r="D25" s="144"/>
      <c r="E25" s="144"/>
      <c r="F25" s="144"/>
      <c r="G25" s="144"/>
      <c r="I25" s="144"/>
      <c r="J25" s="144"/>
      <c r="K25" s="144"/>
      <c r="M25" s="144"/>
      <c r="N25" s="144"/>
      <c r="O25" s="144"/>
    </row>
    <row r="26" spans="3:15" x14ac:dyDescent="0.45"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</sheetData>
  <mergeCells count="5">
    <mergeCell ref="A1:E1"/>
    <mergeCell ref="A3:B3"/>
    <mergeCell ref="A4:A8"/>
    <mergeCell ref="A9:A13"/>
    <mergeCell ref="A14:B14"/>
  </mergeCells>
  <phoneticPr fontId="1"/>
  <pageMargins left="0.7" right="0.7" top="0.75" bottom="0.75" header="0.3" footer="0.3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D24"/>
  <sheetViews>
    <sheetView view="pageBreakPreview" zoomScale="175" zoomScaleNormal="100" zoomScaleSheetLayoutView="175" workbookViewId="0">
      <selection activeCell="E11" sqref="E11"/>
    </sheetView>
  </sheetViews>
  <sheetFormatPr defaultColWidth="9" defaultRowHeight="14.4" x14ac:dyDescent="0.45"/>
  <cols>
    <col min="1" max="1" width="9" style="2"/>
    <col min="2" max="3" width="8.69921875" style="2" bestFit="1" customWidth="1"/>
    <col min="4" max="4" width="7" style="2" bestFit="1" customWidth="1"/>
    <col min="5" max="16384" width="9" style="2"/>
  </cols>
  <sheetData>
    <row r="1" spans="1:4" ht="18" x14ac:dyDescent="0.45">
      <c r="A1" s="71" t="s">
        <v>348</v>
      </c>
    </row>
    <row r="2" spans="1:4" ht="13.5" customHeight="1" x14ac:dyDescent="0.45">
      <c r="A2" s="71"/>
    </row>
    <row r="3" spans="1:4" ht="15" thickBot="1" x14ac:dyDescent="0.5">
      <c r="D3" s="3" t="s">
        <v>349</v>
      </c>
    </row>
    <row r="4" spans="1:4" ht="15" thickBot="1" x14ac:dyDescent="0.5">
      <c r="A4" s="72"/>
      <c r="B4" s="73" t="s">
        <v>304</v>
      </c>
      <c r="C4" s="74" t="s">
        <v>305</v>
      </c>
      <c r="D4" s="75" t="s">
        <v>306</v>
      </c>
    </row>
    <row r="5" spans="1:4" x14ac:dyDescent="0.45">
      <c r="A5" s="76" t="s">
        <v>72</v>
      </c>
      <c r="B5" s="80">
        <v>23702</v>
      </c>
      <c r="C5" s="81">
        <v>1173</v>
      </c>
      <c r="D5" s="82">
        <f>SUM(B5:C5)</f>
        <v>24875</v>
      </c>
    </row>
    <row r="6" spans="1:4" ht="15" thickBot="1" x14ac:dyDescent="0.5">
      <c r="A6" s="77" t="s">
        <v>71</v>
      </c>
      <c r="B6" s="83">
        <v>3427</v>
      </c>
      <c r="C6" s="84">
        <v>595</v>
      </c>
      <c r="D6" s="85">
        <f>SUM(B6:C6)</f>
        <v>4022</v>
      </c>
    </row>
    <row r="7" spans="1:4" ht="15" thickBot="1" x14ac:dyDescent="0.5">
      <c r="A7" s="78" t="s">
        <v>51</v>
      </c>
      <c r="B7" s="86">
        <f>SUM(B5:B6)</f>
        <v>27129</v>
      </c>
      <c r="C7" s="87">
        <f>SUM(C5:C6)</f>
        <v>1768</v>
      </c>
      <c r="D7" s="88">
        <f>SUM(D5:D6)</f>
        <v>28897</v>
      </c>
    </row>
    <row r="24" spans="1:4" x14ac:dyDescent="0.45">
      <c r="A24" s="79"/>
      <c r="B24" s="79"/>
      <c r="C24" s="79"/>
      <c r="D24" s="79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D24"/>
  <sheetViews>
    <sheetView view="pageBreakPreview" zoomScale="130" zoomScaleNormal="100" zoomScaleSheetLayoutView="130" workbookViewId="0">
      <selection activeCell="E6" sqref="E6"/>
    </sheetView>
  </sheetViews>
  <sheetFormatPr defaultColWidth="9" defaultRowHeight="14.4" x14ac:dyDescent="0.45"/>
  <cols>
    <col min="1" max="1" width="9" style="2"/>
    <col min="2" max="2" width="11" style="2" customWidth="1"/>
    <col min="3" max="3" width="8.69921875" style="2" bestFit="1" customWidth="1"/>
    <col min="4" max="4" width="7" style="2" bestFit="1" customWidth="1"/>
    <col min="5" max="16384" width="9" style="2"/>
  </cols>
  <sheetData>
    <row r="1" spans="1:4" ht="18" x14ac:dyDescent="0.45">
      <c r="A1" s="71" t="s">
        <v>350</v>
      </c>
    </row>
    <row r="2" spans="1:4" ht="13.5" customHeight="1" x14ac:dyDescent="0.45">
      <c r="A2" s="71"/>
    </row>
    <row r="3" spans="1:4" ht="15" thickBot="1" x14ac:dyDescent="0.5">
      <c r="C3" s="3" t="s">
        <v>349</v>
      </c>
      <c r="D3" s="3"/>
    </row>
    <row r="4" spans="1:4" x14ac:dyDescent="0.45">
      <c r="A4" s="76" t="s">
        <v>76</v>
      </c>
      <c r="B4" s="80">
        <v>18722</v>
      </c>
      <c r="C4" s="92">
        <f>B4/SUM($B$4:$B$6)</f>
        <v>0.647887323943662</v>
      </c>
    </row>
    <row r="5" spans="1:4" x14ac:dyDescent="0.45">
      <c r="A5" s="89" t="s">
        <v>75</v>
      </c>
      <c r="B5" s="93">
        <v>8146</v>
      </c>
      <c r="C5" s="94">
        <f>B5/SUM($B$4:$B$6)</f>
        <v>0.28189777485552131</v>
      </c>
    </row>
    <row r="6" spans="1:4" ht="15" thickBot="1" x14ac:dyDescent="0.5">
      <c r="A6" s="90" t="s">
        <v>74</v>
      </c>
      <c r="B6" s="86">
        <v>2029</v>
      </c>
      <c r="C6" s="95">
        <f>B6/SUM($B$4:$B$6)</f>
        <v>7.0214901200816693E-2</v>
      </c>
    </row>
    <row r="7" spans="1:4" ht="15" thickBot="1" x14ac:dyDescent="0.5">
      <c r="A7" s="78" t="s">
        <v>21</v>
      </c>
      <c r="B7" s="86">
        <f>SUM(B4:B6)</f>
        <v>28897</v>
      </c>
      <c r="C7" s="96">
        <f>B7/SUM($B$4:$B$6)</f>
        <v>1</v>
      </c>
    </row>
    <row r="8" spans="1:4" x14ac:dyDescent="0.45">
      <c r="A8" s="91" t="s">
        <v>73</v>
      </c>
    </row>
    <row r="24" spans="1:4" x14ac:dyDescent="0.45">
      <c r="A24" s="79"/>
      <c r="B24" s="79"/>
      <c r="C24" s="79"/>
      <c r="D24" s="79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D13"/>
  <sheetViews>
    <sheetView view="pageBreakPreview" zoomScale="130" zoomScaleNormal="100" zoomScaleSheetLayoutView="130" workbookViewId="0">
      <selection activeCell="G8" sqref="G8"/>
    </sheetView>
  </sheetViews>
  <sheetFormatPr defaultColWidth="9" defaultRowHeight="14.4" x14ac:dyDescent="0.45"/>
  <cols>
    <col min="1" max="1" width="13.8984375" style="2" bestFit="1" customWidth="1"/>
    <col min="2" max="2" width="20.5" style="2" bestFit="1" customWidth="1"/>
    <col min="3" max="3" width="11.09765625" style="2" customWidth="1"/>
    <col min="4" max="4" width="9.5" style="2" bestFit="1" customWidth="1"/>
    <col min="5" max="16384" width="9" style="2"/>
  </cols>
  <sheetData>
    <row r="1" spans="1:4" ht="18" x14ac:dyDescent="0.45">
      <c r="A1" s="529" t="s">
        <v>289</v>
      </c>
      <c r="B1" s="529"/>
      <c r="C1" s="97"/>
      <c r="D1" s="97"/>
    </row>
    <row r="2" spans="1:4" ht="18.600000000000001" thickBot="1" x14ac:dyDescent="0.5">
      <c r="A2" s="98"/>
      <c r="B2" s="98"/>
      <c r="C2" s="98"/>
      <c r="D2" s="99" t="s">
        <v>349</v>
      </c>
    </row>
    <row r="3" spans="1:4" ht="29.4" thickBot="1" x14ac:dyDescent="0.5">
      <c r="A3" s="530"/>
      <c r="B3" s="531"/>
      <c r="C3" s="100" t="s">
        <v>351</v>
      </c>
      <c r="D3" s="100" t="s">
        <v>85</v>
      </c>
    </row>
    <row r="4" spans="1:4" x14ac:dyDescent="0.45">
      <c r="A4" s="532" t="s">
        <v>84</v>
      </c>
      <c r="B4" s="101" t="s">
        <v>290</v>
      </c>
      <c r="C4" s="104">
        <v>0</v>
      </c>
      <c r="D4" s="105">
        <v>712</v>
      </c>
    </row>
    <row r="5" spans="1:4" x14ac:dyDescent="0.45">
      <c r="A5" s="533"/>
      <c r="B5" s="102" t="s">
        <v>83</v>
      </c>
      <c r="C5" s="106">
        <v>27</v>
      </c>
      <c r="D5" s="107">
        <v>3324</v>
      </c>
    </row>
    <row r="6" spans="1:4" x14ac:dyDescent="0.45">
      <c r="A6" s="534" t="s">
        <v>82</v>
      </c>
      <c r="B6" s="102" t="s">
        <v>291</v>
      </c>
      <c r="C6" s="106">
        <v>0</v>
      </c>
      <c r="D6" s="108">
        <v>683</v>
      </c>
    </row>
    <row r="7" spans="1:4" x14ac:dyDescent="0.45">
      <c r="A7" s="533"/>
      <c r="B7" s="102" t="s">
        <v>81</v>
      </c>
      <c r="C7" s="106">
        <v>16</v>
      </c>
      <c r="D7" s="107">
        <v>14966</v>
      </c>
    </row>
    <row r="8" spans="1:4" x14ac:dyDescent="0.45">
      <c r="A8" s="534" t="s">
        <v>292</v>
      </c>
      <c r="B8" s="102" t="s">
        <v>293</v>
      </c>
      <c r="C8" s="106">
        <v>0</v>
      </c>
      <c r="D8" s="108">
        <v>96</v>
      </c>
    </row>
    <row r="9" spans="1:4" x14ac:dyDescent="0.45">
      <c r="A9" s="535"/>
      <c r="B9" s="102" t="s">
        <v>80</v>
      </c>
      <c r="C9" s="106">
        <v>111</v>
      </c>
      <c r="D9" s="107">
        <v>4545</v>
      </c>
    </row>
    <row r="10" spans="1:4" x14ac:dyDescent="0.45">
      <c r="A10" s="533"/>
      <c r="B10" s="102" t="s">
        <v>79</v>
      </c>
      <c r="C10" s="106">
        <v>5</v>
      </c>
      <c r="D10" s="107">
        <v>1870</v>
      </c>
    </row>
    <row r="11" spans="1:4" x14ac:dyDescent="0.45">
      <c r="A11" s="534" t="s">
        <v>78</v>
      </c>
      <c r="B11" s="102" t="s">
        <v>294</v>
      </c>
      <c r="C11" s="106">
        <v>84</v>
      </c>
      <c r="D11" s="107">
        <v>15002</v>
      </c>
    </row>
    <row r="12" spans="1:4" ht="15" thickBot="1" x14ac:dyDescent="0.5">
      <c r="A12" s="536"/>
      <c r="B12" s="103" t="s">
        <v>77</v>
      </c>
      <c r="C12" s="109">
        <v>0</v>
      </c>
      <c r="D12" s="110">
        <v>53</v>
      </c>
    </row>
    <row r="13" spans="1:4" ht="15" thickBot="1" x14ac:dyDescent="0.5">
      <c r="A13" s="527" t="s">
        <v>51</v>
      </c>
      <c r="B13" s="528"/>
      <c r="C13" s="111">
        <f>SUM(C4:C12)</f>
        <v>243</v>
      </c>
      <c r="D13" s="88">
        <f>SUM(D4:D12)</f>
        <v>41251</v>
      </c>
    </row>
  </sheetData>
  <mergeCells count="7">
    <mergeCell ref="A13:B13"/>
    <mergeCell ref="A1:B1"/>
    <mergeCell ref="A3:B3"/>
    <mergeCell ref="A4:A5"/>
    <mergeCell ref="A6:A7"/>
    <mergeCell ref="A8:A10"/>
    <mergeCell ref="A11:A1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N9"/>
  <sheetViews>
    <sheetView view="pageBreakPreview" zoomScale="115" zoomScaleNormal="100" zoomScaleSheetLayoutView="115" workbookViewId="0">
      <selection activeCell="F19" sqref="F19"/>
    </sheetView>
  </sheetViews>
  <sheetFormatPr defaultColWidth="9" defaultRowHeight="14.4" x14ac:dyDescent="0.45"/>
  <cols>
    <col min="1" max="1" width="20.5" style="2" bestFit="1" customWidth="1"/>
    <col min="2" max="13" width="6.59765625" style="2" bestFit="1" customWidth="1"/>
    <col min="14" max="14" width="7.59765625" style="2" bestFit="1" customWidth="1"/>
    <col min="15" max="16384" width="9" style="2"/>
  </cols>
  <sheetData>
    <row r="1" spans="1:14" ht="18" x14ac:dyDescent="0.45">
      <c r="A1" s="511" t="s">
        <v>295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</row>
    <row r="2" spans="1:14" ht="15" thickBot="1" x14ac:dyDescent="0.5"/>
    <row r="3" spans="1:14" ht="15" thickBot="1" x14ac:dyDescent="0.5">
      <c r="A3" s="4"/>
      <c r="B3" s="28" t="s">
        <v>101</v>
      </c>
      <c r="C3" s="29" t="s">
        <v>100</v>
      </c>
      <c r="D3" s="29" t="s">
        <v>99</v>
      </c>
      <c r="E3" s="29" t="s">
        <v>98</v>
      </c>
      <c r="F3" s="29" t="s">
        <v>97</v>
      </c>
      <c r="G3" s="29" t="s">
        <v>96</v>
      </c>
      <c r="H3" s="29" t="s">
        <v>95</v>
      </c>
      <c r="I3" s="29" t="s">
        <v>94</v>
      </c>
      <c r="J3" s="29" t="s">
        <v>93</v>
      </c>
      <c r="K3" s="29" t="s">
        <v>92</v>
      </c>
      <c r="L3" s="29" t="s">
        <v>91</v>
      </c>
      <c r="M3" s="30" t="s">
        <v>90</v>
      </c>
      <c r="N3" s="5" t="s">
        <v>8</v>
      </c>
    </row>
    <row r="4" spans="1:14" ht="15" thickBot="1" x14ac:dyDescent="0.5">
      <c r="A4" s="55" t="s">
        <v>89</v>
      </c>
      <c r="B4" s="113">
        <v>4422</v>
      </c>
      <c r="C4" s="114">
        <v>5104</v>
      </c>
      <c r="D4" s="114">
        <v>4699</v>
      </c>
      <c r="E4" s="114">
        <v>4304</v>
      </c>
      <c r="F4" s="114">
        <v>5600</v>
      </c>
      <c r="G4" s="114">
        <v>4522</v>
      </c>
      <c r="H4" s="114">
        <v>4807</v>
      </c>
      <c r="I4" s="114">
        <v>5137</v>
      </c>
      <c r="J4" s="114">
        <v>4056</v>
      </c>
      <c r="K4" s="114">
        <v>3280</v>
      </c>
      <c r="L4" s="114">
        <v>4466</v>
      </c>
      <c r="M4" s="58">
        <v>4297</v>
      </c>
      <c r="N4" s="14">
        <v>54694</v>
      </c>
    </row>
    <row r="5" spans="1:14" ht="15" thickBot="1" x14ac:dyDescent="0.5">
      <c r="A5" s="55" t="s">
        <v>88</v>
      </c>
      <c r="B5" s="56">
        <v>27</v>
      </c>
      <c r="C5" s="115">
        <v>69</v>
      </c>
      <c r="D5" s="115">
        <v>25</v>
      </c>
      <c r="E5" s="115">
        <v>13</v>
      </c>
      <c r="F5" s="115">
        <v>36</v>
      </c>
      <c r="G5" s="115">
        <v>40</v>
      </c>
      <c r="H5" s="115">
        <v>67</v>
      </c>
      <c r="I5" s="115">
        <v>42</v>
      </c>
      <c r="J5" s="115">
        <v>43</v>
      </c>
      <c r="K5" s="115">
        <v>30</v>
      </c>
      <c r="L5" s="115">
        <v>35</v>
      </c>
      <c r="M5" s="57">
        <v>30</v>
      </c>
      <c r="N5" s="14">
        <v>457</v>
      </c>
    </row>
    <row r="6" spans="1:14" ht="15" thickBot="1" x14ac:dyDescent="0.5">
      <c r="A6" s="55" t="s">
        <v>87</v>
      </c>
      <c r="B6" s="56">
        <v>56</v>
      </c>
      <c r="C6" s="114">
        <v>4</v>
      </c>
      <c r="D6" s="115">
        <v>95</v>
      </c>
      <c r="E6" s="115">
        <v>5</v>
      </c>
      <c r="F6" s="115">
        <v>73</v>
      </c>
      <c r="G6" s="115">
        <v>17</v>
      </c>
      <c r="H6" s="115">
        <v>238</v>
      </c>
      <c r="I6" s="115">
        <v>59</v>
      </c>
      <c r="J6" s="115">
        <v>31</v>
      </c>
      <c r="K6" s="115">
        <v>47</v>
      </c>
      <c r="L6" s="115">
        <v>8</v>
      </c>
      <c r="M6" s="57">
        <v>3</v>
      </c>
      <c r="N6" s="14">
        <v>636</v>
      </c>
    </row>
    <row r="7" spans="1:14" ht="15" thickBot="1" x14ac:dyDescent="0.5">
      <c r="A7" s="55" t="s">
        <v>86</v>
      </c>
      <c r="B7" s="56">
        <v>113</v>
      </c>
      <c r="C7" s="115">
        <v>129</v>
      </c>
      <c r="D7" s="115">
        <v>128</v>
      </c>
      <c r="E7" s="115">
        <v>125</v>
      </c>
      <c r="F7" s="115">
        <v>103</v>
      </c>
      <c r="G7" s="115">
        <v>120</v>
      </c>
      <c r="H7" s="115">
        <v>94</v>
      </c>
      <c r="I7" s="115">
        <v>120</v>
      </c>
      <c r="J7" s="115">
        <v>131</v>
      </c>
      <c r="K7" s="115">
        <v>160</v>
      </c>
      <c r="L7" s="115">
        <v>127</v>
      </c>
      <c r="M7" s="57">
        <v>116</v>
      </c>
      <c r="N7" s="14">
        <v>1466</v>
      </c>
    </row>
    <row r="8" spans="1:14" ht="15" thickBot="1" x14ac:dyDescent="0.5">
      <c r="A8" s="4" t="s">
        <v>21</v>
      </c>
      <c r="B8" s="116">
        <v>4618</v>
      </c>
      <c r="C8" s="117">
        <v>5306</v>
      </c>
      <c r="D8" s="117">
        <v>4947</v>
      </c>
      <c r="E8" s="117">
        <v>4447</v>
      </c>
      <c r="F8" s="117">
        <v>5812</v>
      </c>
      <c r="G8" s="117">
        <v>4699</v>
      </c>
      <c r="H8" s="117">
        <v>5206</v>
      </c>
      <c r="I8" s="117">
        <v>5358</v>
      </c>
      <c r="J8" s="117">
        <v>4261</v>
      </c>
      <c r="K8" s="117">
        <v>3517</v>
      </c>
      <c r="L8" s="117">
        <v>4636</v>
      </c>
      <c r="M8" s="118">
        <v>4446</v>
      </c>
      <c r="N8" s="119">
        <v>57253</v>
      </c>
    </row>
    <row r="9" spans="1:14" x14ac:dyDescent="0.4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</sheetData>
  <mergeCells count="1">
    <mergeCell ref="A1:N1"/>
  </mergeCells>
  <phoneticPr fontId="1"/>
  <pageMargins left="0.7" right="0.7" top="0.75" bottom="0.75" header="0.3" footer="0.3"/>
  <pageSetup paperSize="9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6"/>
  <sheetViews>
    <sheetView view="pageBreakPreview" zoomScale="130" zoomScaleNormal="100" zoomScaleSheetLayoutView="130" workbookViewId="0">
      <selection activeCell="C13" sqref="C13"/>
    </sheetView>
  </sheetViews>
  <sheetFormatPr defaultColWidth="9" defaultRowHeight="14.4" x14ac:dyDescent="0.45"/>
  <cols>
    <col min="1" max="1" width="22.69921875" style="2" bestFit="1" customWidth="1"/>
    <col min="2" max="2" width="16.5" style="2" bestFit="1" customWidth="1"/>
    <col min="3" max="3" width="16.8984375" style="2" customWidth="1"/>
    <col min="4" max="4" width="11" style="2" bestFit="1" customWidth="1"/>
    <col min="5" max="16384" width="9" style="2"/>
  </cols>
  <sheetData>
    <row r="1" spans="1:4" ht="18" x14ac:dyDescent="0.45">
      <c r="A1" s="537" t="s">
        <v>110</v>
      </c>
      <c r="B1" s="537"/>
      <c r="C1" s="537"/>
      <c r="D1" s="537"/>
    </row>
    <row r="2" spans="1:4" ht="15" customHeight="1" thickBot="1" x14ac:dyDescent="0.5">
      <c r="A2" s="120"/>
      <c r="B2" s="120"/>
      <c r="C2" s="120"/>
      <c r="D2" s="120"/>
    </row>
    <row r="3" spans="1:4" ht="15" thickBot="1" x14ac:dyDescent="0.5">
      <c r="A3" s="121"/>
      <c r="B3" s="122" t="s">
        <v>296</v>
      </c>
      <c r="C3" s="122" t="s">
        <v>297</v>
      </c>
      <c r="D3" s="123" t="s">
        <v>298</v>
      </c>
    </row>
    <row r="4" spans="1:4" x14ac:dyDescent="0.45">
      <c r="A4" s="124" t="s">
        <v>299</v>
      </c>
      <c r="B4" s="125">
        <v>38</v>
      </c>
      <c r="C4" s="125">
        <v>131</v>
      </c>
      <c r="D4" s="128">
        <v>2175</v>
      </c>
    </row>
    <row r="5" spans="1:4" x14ac:dyDescent="0.45">
      <c r="A5" s="126" t="s">
        <v>300</v>
      </c>
      <c r="B5" s="129">
        <v>1</v>
      </c>
      <c r="C5" s="129">
        <v>1</v>
      </c>
      <c r="D5" s="130">
        <v>85</v>
      </c>
    </row>
    <row r="6" spans="1:4" ht="15" thickBot="1" x14ac:dyDescent="0.5">
      <c r="A6" s="127" t="s">
        <v>301</v>
      </c>
      <c r="B6" s="131">
        <v>1</v>
      </c>
      <c r="C6" s="131">
        <v>5</v>
      </c>
      <c r="D6" s="131">
        <v>47</v>
      </c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24469EBE17FE48887FEC7B1850983B" ma:contentTypeVersion="3" ma:contentTypeDescription="新しいドキュメントを作成します。" ma:contentTypeScope="" ma:versionID="3c7bed3696aa2a19e6fd1ddc17505c85">
  <xsd:schema xmlns:xsd="http://www.w3.org/2001/XMLSchema" xmlns:xs="http://www.w3.org/2001/XMLSchema" xmlns:p="http://schemas.microsoft.com/office/2006/metadata/properties" xmlns:ns2="23185ab1-c62b-4281-96f6-26826f324ebc" targetNamespace="http://schemas.microsoft.com/office/2006/metadata/properties" ma:root="true" ma:fieldsID="ddf95cad27346d73d8279990cf88bcec" ns2:_="">
    <xsd:import namespace="23185ab1-c62b-4281-96f6-26826f324eb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85ab1-c62b-4281-96f6-26826f324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2FD95F-0F27-4303-BD0C-CAA9F94FCF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18A8FF-80F7-4076-8884-B80AA408F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85ab1-c62b-4281-96f6-26826f32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615651-92D3-426C-B3CC-4B5656BD853B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23185ab1-c62b-4281-96f6-26826f324ebc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8</vt:i4>
      </vt:variant>
    </vt:vector>
  </HeadingPairs>
  <TitlesOfParts>
    <vt:vector size="50" baseType="lpstr">
      <vt:lpstr>(p.3)当初予算</vt:lpstr>
      <vt:lpstr>(p.4)建物面積・床面積内訳</vt:lpstr>
      <vt:lpstr>(p.6)閲覧室等の状況 </vt:lpstr>
      <vt:lpstr>(p.8)図書所蔵統計 </vt:lpstr>
      <vt:lpstr>(p.8)図書受入統計 </vt:lpstr>
      <vt:lpstr>(p.8)購入・寄贈の割合 </vt:lpstr>
      <vt:lpstr>(p.8)音響・映像資料所蔵受入統計 </vt:lpstr>
      <vt:lpstr>(p.13)協力貸出(冊数) </vt:lpstr>
      <vt:lpstr>(p.13)貸出セット  </vt:lpstr>
      <vt:lpstr>(p.13)他館からの資料借受（冊数）</vt:lpstr>
      <vt:lpstr>(p.13)シャトル便による搬送（冊数） </vt:lpstr>
      <vt:lpstr>(p.13)他館からのレファレンス（件数）</vt:lpstr>
      <vt:lpstr>(p.13)遠隔地返却</vt:lpstr>
      <vt:lpstr>(p.13)自治体別貸出冊数</vt:lpstr>
      <vt:lpstr>(p.14)対面朗読サービス </vt:lpstr>
      <vt:lpstr>(p.14)身体障がい者向け郵送貸出 </vt:lpstr>
      <vt:lpstr>(p.14)録音図書等の貸出 </vt:lpstr>
      <vt:lpstr>(p.14)NDL視覚障害者等D送信 </vt:lpstr>
      <vt:lpstr>(p.14)障がい者支援室利用者支援パソコンの利用 </vt:lpstr>
      <vt:lpstr>(p.15)こども資料室入室者数 </vt:lpstr>
      <vt:lpstr>(p.15)こども資料室見学・調べ学習などの参加人数 </vt:lpstr>
      <vt:lpstr>(p.16)国際児童文学館　入館者数 </vt:lpstr>
      <vt:lpstr>(p.16)国際児童文学館　書庫出納冊数 </vt:lpstr>
      <vt:lpstr>(p.16)国際児童文学館　Web-OPAC検索回数 </vt:lpstr>
      <vt:lpstr>(p.17)国際児童文学館　受入統計 </vt:lpstr>
      <vt:lpstr>(p.17)国際児童文学館受入点数における購入・寄贈の</vt:lpstr>
      <vt:lpstr>(p.26)見学視察 </vt:lpstr>
      <vt:lpstr>(p.27)地下書庫見学ツアー </vt:lpstr>
      <vt:lpstr>(p.27)開館日数・入館者 </vt:lpstr>
      <vt:lpstr>(p.27)利用者登録</vt:lpstr>
      <vt:lpstr>(p.27)有効登録者の内訳 </vt:lpstr>
      <vt:lpstr>(p.27)個人貸出・書庫出納冊数 </vt:lpstr>
      <vt:lpstr>(p.27)団体貸出  </vt:lpstr>
      <vt:lpstr>(p.28)複写 </vt:lpstr>
      <vt:lpstr>(p.28)政策立案支援サービス</vt:lpstr>
      <vt:lpstr>(p.28)個人レファレンス件数 </vt:lpstr>
      <vt:lpstr>(p.28)予約件数 </vt:lpstr>
      <vt:lpstr>(p.28)ホームページアクセス状況</vt:lpstr>
      <vt:lpstr>(p.28)「利用者のページ」アクセス数 </vt:lpstr>
      <vt:lpstr>(p.29)データベース利用件数 </vt:lpstr>
      <vt:lpstr>(p.29)無線LAN利用 </vt:lpstr>
      <vt:lpstr>(p.29)ホール・会議室の利用</vt:lpstr>
      <vt:lpstr>'(p.14)NDL視覚障害者等D送信 '!Print_Area</vt:lpstr>
      <vt:lpstr>'(p.16)国際児童文学館　入館者数 '!Print_Area</vt:lpstr>
      <vt:lpstr>'(p.17)国際児童文学館　受入統計 '!Print_Area</vt:lpstr>
      <vt:lpstr>'(p.26)見学視察 '!Print_Area</vt:lpstr>
      <vt:lpstr>'(p.28)「利用者のページ」アクセス数 '!Print_Area</vt:lpstr>
      <vt:lpstr>'(p.4)建物面積・床面積内訳'!Print_Area</vt:lpstr>
      <vt:lpstr>'(p.8)図書受入統計 '!Print_Area</vt:lpstr>
      <vt:lpstr>'(p.8)図書所蔵統計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職員端末機30年度3月調達</dc:creator>
  <cp:lastModifiedBy>井口　望絵</cp:lastModifiedBy>
  <cp:lastPrinted>2024-07-14T04:25:05Z</cp:lastPrinted>
  <dcterms:created xsi:type="dcterms:W3CDTF">2019-07-27T02:34:39Z</dcterms:created>
  <dcterms:modified xsi:type="dcterms:W3CDTF">2024-08-12T01:41:14Z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0x010100EC24469EBE17FE48887FEC7B1850983B</vt:lpwstr>
  </property>
</Properties>
</file>