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OharaAm\Desktop\OLA2\上田さんに送るもの\"/>
    </mc:Choice>
  </mc:AlternateContent>
  <bookViews>
    <workbookView xWindow="0" yWindow="0" windowWidth="15090" windowHeight="5805" tabRatio="703"/>
  </bookViews>
  <sheets>
    <sheet name="2019（R元）年度奉仕概況調査票 " sheetId="25" r:id="rId1"/>
  </sheets>
  <definedNames>
    <definedName name="_xlnm.Print_Area" localSheetId="0">'2019（R元）年度奉仕概況調査票 '!$A$1:$AE$185</definedName>
  </definedNames>
  <calcPr calcId="162913"/>
</workbook>
</file>

<file path=xl/calcChain.xml><?xml version="1.0" encoding="utf-8"?>
<calcChain xmlns="http://schemas.openxmlformats.org/spreadsheetml/2006/main">
  <c r="O157" i="25" l="1"/>
  <c r="N157" i="25"/>
  <c r="M157" i="25"/>
  <c r="K157" i="25"/>
  <c r="I157" i="25"/>
  <c r="F157" i="25"/>
  <c r="O156" i="25"/>
  <c r="N156" i="25"/>
  <c r="M156" i="25"/>
  <c r="K156" i="25"/>
  <c r="I156" i="25"/>
  <c r="F156" i="25"/>
  <c r="N155" i="25"/>
  <c r="M155" i="25"/>
  <c r="K155" i="25"/>
  <c r="I155" i="25"/>
  <c r="F155" i="25"/>
  <c r="N154" i="25"/>
  <c r="M154" i="25"/>
  <c r="K154" i="25"/>
  <c r="I154" i="25"/>
  <c r="F154" i="25"/>
  <c r="O153" i="25"/>
  <c r="N153" i="25"/>
  <c r="M153" i="25"/>
  <c r="K153" i="25"/>
  <c r="I153" i="25"/>
  <c r="F153" i="25"/>
  <c r="O152" i="25"/>
  <c r="N152" i="25"/>
  <c r="M152" i="25"/>
  <c r="K152" i="25"/>
  <c r="I152" i="25"/>
  <c r="F152" i="25"/>
  <c r="N151" i="25"/>
  <c r="M151" i="25"/>
  <c r="K151" i="25"/>
  <c r="I151" i="25"/>
  <c r="F151" i="25"/>
  <c r="O150" i="25"/>
  <c r="N150" i="25"/>
  <c r="M150" i="25"/>
  <c r="K150" i="25"/>
  <c r="I150" i="25"/>
  <c r="F150" i="25"/>
  <c r="N149" i="25"/>
  <c r="M149" i="25"/>
  <c r="K149" i="25"/>
  <c r="I149" i="25"/>
  <c r="F149" i="25"/>
  <c r="O148" i="25"/>
  <c r="N148" i="25"/>
  <c r="M148" i="25"/>
  <c r="K148" i="25"/>
  <c r="I148" i="25"/>
  <c r="F148" i="25"/>
  <c r="O147" i="25"/>
  <c r="N147" i="25"/>
  <c r="M147" i="25"/>
  <c r="K147" i="25"/>
  <c r="I147" i="25"/>
  <c r="F147" i="25"/>
  <c r="O146" i="25"/>
  <c r="N146" i="25"/>
  <c r="M146" i="25"/>
  <c r="K146" i="25"/>
  <c r="I146" i="25"/>
  <c r="H146" i="25"/>
  <c r="F146" i="25" s="1"/>
  <c r="AA14" i="25" l="1"/>
  <c r="Z14" i="25"/>
  <c r="W14" i="25"/>
  <c r="V14" i="25"/>
  <c r="S14" i="25"/>
  <c r="R14" i="25"/>
  <c r="P14" i="25"/>
  <c r="L14" i="25"/>
  <c r="K14" i="25"/>
  <c r="J14" i="25"/>
  <c r="I14" i="25"/>
  <c r="G14" i="25"/>
  <c r="F14" i="25"/>
  <c r="AE94" i="25" l="1"/>
  <c r="V94" i="25"/>
  <c r="A94" i="25"/>
</calcChain>
</file>

<file path=xl/sharedStrings.xml><?xml version="1.0" encoding="utf-8"?>
<sst xmlns="http://schemas.openxmlformats.org/spreadsheetml/2006/main" count="895" uniqueCount="311">
  <si>
    <t>熊取町立熊取</t>
  </si>
  <si>
    <t>四條畷市立四條畷</t>
    <rPh sb="0" eb="3">
      <t>シジョウナワテ</t>
    </rPh>
    <rPh sb="3" eb="4">
      <t>シ</t>
    </rPh>
    <rPh sb="4" eb="5">
      <t>リツ</t>
    </rPh>
    <rPh sb="5" eb="8">
      <t>シジョウナワテ</t>
    </rPh>
    <phoneticPr fontId="21"/>
  </si>
  <si>
    <t>枚方市立中央図書館</t>
    <rPh sb="0" eb="4">
      <t>ヒラカタシリツ</t>
    </rPh>
    <rPh sb="4" eb="6">
      <t>チュウオウ</t>
    </rPh>
    <rPh sb="6" eb="9">
      <t>トショカン</t>
    </rPh>
    <phoneticPr fontId="21"/>
  </si>
  <si>
    <t>中之島</t>
    <rPh sb="0" eb="3">
      <t>ナカノシマ</t>
    </rPh>
    <phoneticPr fontId="21"/>
  </si>
  <si>
    <t>北大阪地域</t>
    <rPh sb="0" eb="3">
      <t>キタオオサカ</t>
    </rPh>
    <rPh sb="3" eb="5">
      <t>チイキ</t>
    </rPh>
    <phoneticPr fontId="21"/>
  </si>
  <si>
    <t>石橋プラザ</t>
    <rPh sb="0" eb="2">
      <t>イシバシ</t>
    </rPh>
    <phoneticPr fontId="21"/>
  </si>
  <si>
    <t>東</t>
    <rPh sb="0" eb="1">
      <t>ヒガシ</t>
    </rPh>
    <phoneticPr fontId="21"/>
  </si>
  <si>
    <t>桜ヶ丘</t>
    <rPh sb="0" eb="3">
      <t>サクラガオカ</t>
    </rPh>
    <phoneticPr fontId="21"/>
  </si>
  <si>
    <t>萱野南</t>
    <rPh sb="0" eb="2">
      <t>カヤノ</t>
    </rPh>
    <rPh sb="2" eb="3">
      <t>ミナミ</t>
    </rPh>
    <phoneticPr fontId="21"/>
  </si>
  <si>
    <t>西南</t>
    <rPh sb="0" eb="2">
      <t>セイナン</t>
    </rPh>
    <phoneticPr fontId="21"/>
  </si>
  <si>
    <t>庄内</t>
    <rPh sb="0" eb="2">
      <t>ショウナイ</t>
    </rPh>
    <phoneticPr fontId="21"/>
  </si>
  <si>
    <t>千里</t>
    <rPh sb="0" eb="2">
      <t>チサト</t>
    </rPh>
    <phoneticPr fontId="21"/>
  </si>
  <si>
    <t>野畑</t>
    <rPh sb="0" eb="2">
      <t>ノバタ</t>
    </rPh>
    <phoneticPr fontId="21"/>
  </si>
  <si>
    <t>庄内幸町</t>
    <rPh sb="0" eb="2">
      <t>ショウナイ</t>
    </rPh>
    <rPh sb="2" eb="3">
      <t>サイワ</t>
    </rPh>
    <rPh sb="3" eb="4">
      <t>マチ</t>
    </rPh>
    <phoneticPr fontId="21"/>
  </si>
  <si>
    <t>東豊中</t>
    <rPh sb="0" eb="1">
      <t>ヒガシ</t>
    </rPh>
    <rPh sb="1" eb="3">
      <t>トヨナカ</t>
    </rPh>
    <phoneticPr fontId="21"/>
  </si>
  <si>
    <t>服部</t>
    <rPh sb="0" eb="2">
      <t>ハットリ</t>
    </rPh>
    <phoneticPr fontId="21"/>
  </si>
  <si>
    <t>高川</t>
    <rPh sb="0" eb="2">
      <t>タカガワ</t>
    </rPh>
    <phoneticPr fontId="21"/>
  </si>
  <si>
    <t>蛍池</t>
    <rPh sb="0" eb="2">
      <t>ホタルガイケ</t>
    </rPh>
    <phoneticPr fontId="21"/>
  </si>
  <si>
    <t>千里</t>
    <rPh sb="0" eb="2">
      <t>センリ</t>
    </rPh>
    <phoneticPr fontId="21"/>
  </si>
  <si>
    <t>江坂</t>
    <rPh sb="0" eb="2">
      <t>エサカ</t>
    </rPh>
    <phoneticPr fontId="21"/>
  </si>
  <si>
    <t>千里山･佐井寺</t>
    <rPh sb="0" eb="7">
      <t>センサ</t>
    </rPh>
    <phoneticPr fontId="21"/>
  </si>
  <si>
    <t>鳥飼図書センター</t>
    <rPh sb="0" eb="2">
      <t>トリカイ</t>
    </rPh>
    <rPh sb="2" eb="4">
      <t>トショ</t>
    </rPh>
    <phoneticPr fontId="21"/>
  </si>
  <si>
    <t>中条</t>
    <rPh sb="0" eb="2">
      <t>ナカジョウ</t>
    </rPh>
    <phoneticPr fontId="21"/>
  </si>
  <si>
    <t>水尾</t>
    <rPh sb="0" eb="2">
      <t>ミズオ</t>
    </rPh>
    <phoneticPr fontId="21"/>
  </si>
  <si>
    <t>庄栄</t>
    <rPh sb="0" eb="2">
      <t>ショウエイ</t>
    </rPh>
    <phoneticPr fontId="21"/>
  </si>
  <si>
    <t>穂積</t>
    <rPh sb="0" eb="2">
      <t>ホヅミ</t>
    </rPh>
    <phoneticPr fontId="21"/>
  </si>
  <si>
    <t>阿武山</t>
    <rPh sb="0" eb="2">
      <t>アブ</t>
    </rPh>
    <rPh sb="2" eb="3">
      <t>ヤマ</t>
    </rPh>
    <phoneticPr fontId="21"/>
  </si>
  <si>
    <t>香里ヶ丘</t>
    <rPh sb="0" eb="1">
      <t>カオリ</t>
    </rPh>
    <rPh sb="1" eb="2">
      <t>ザト</t>
    </rPh>
    <rPh sb="3" eb="4">
      <t>オカ</t>
    </rPh>
    <phoneticPr fontId="21"/>
  </si>
  <si>
    <t>楠葉</t>
    <rPh sb="0" eb="1">
      <t>クス</t>
    </rPh>
    <rPh sb="1" eb="2">
      <t>ハ</t>
    </rPh>
    <phoneticPr fontId="21"/>
  </si>
  <si>
    <t>菅原</t>
    <rPh sb="0" eb="2">
      <t>スガハラ</t>
    </rPh>
    <phoneticPr fontId="21"/>
  </si>
  <si>
    <t>蹉跎</t>
    <rPh sb="0" eb="2">
      <t>サダ</t>
    </rPh>
    <phoneticPr fontId="21"/>
  </si>
  <si>
    <t>御殿山</t>
    <rPh sb="0" eb="3">
      <t>ゴテンヤマ</t>
    </rPh>
    <phoneticPr fontId="21"/>
  </si>
  <si>
    <t>牧野</t>
    <rPh sb="0" eb="2">
      <t>マキノ</t>
    </rPh>
    <phoneticPr fontId="21"/>
  </si>
  <si>
    <t>津田</t>
    <rPh sb="0" eb="2">
      <t>ツダ</t>
    </rPh>
    <phoneticPr fontId="21"/>
  </si>
  <si>
    <t>田原</t>
    <rPh sb="0" eb="2">
      <t>タワラ</t>
    </rPh>
    <phoneticPr fontId="21"/>
  </si>
  <si>
    <t>永和</t>
    <rPh sb="0" eb="2">
      <t>エイワ</t>
    </rPh>
    <phoneticPr fontId="21"/>
  </si>
  <si>
    <t>山本</t>
    <rPh sb="0" eb="2">
      <t>ヤマモト</t>
    </rPh>
    <phoneticPr fontId="21"/>
  </si>
  <si>
    <t>志紀</t>
    <rPh sb="0" eb="2">
      <t>シキ</t>
    </rPh>
    <phoneticPr fontId="21"/>
  </si>
  <si>
    <t>国分</t>
    <rPh sb="0" eb="2">
      <t>コクブ</t>
    </rPh>
    <phoneticPr fontId="21"/>
  </si>
  <si>
    <t>情報ライブラリー</t>
    <rPh sb="0" eb="2">
      <t>ジョウホウ</t>
    </rPh>
    <phoneticPr fontId="21"/>
  </si>
  <si>
    <t>天美西</t>
    <rPh sb="0" eb="2">
      <t>アマミ</t>
    </rPh>
    <rPh sb="2" eb="3">
      <t>ニシ</t>
    </rPh>
    <phoneticPr fontId="21"/>
  </si>
  <si>
    <t>三宅</t>
    <rPh sb="0" eb="2">
      <t>ミヤケ</t>
    </rPh>
    <phoneticPr fontId="21"/>
  </si>
  <si>
    <t>天美</t>
    <rPh sb="0" eb="2">
      <t>アマミ</t>
    </rPh>
    <phoneticPr fontId="21"/>
  </si>
  <si>
    <t>恵我</t>
    <rPh sb="0" eb="1">
      <t>メグミ</t>
    </rPh>
    <rPh sb="1" eb="2">
      <t>ガ</t>
    </rPh>
    <phoneticPr fontId="21"/>
  </si>
  <si>
    <t>陵南の森</t>
    <rPh sb="0" eb="1">
      <t>リョウ</t>
    </rPh>
    <rPh sb="1" eb="2">
      <t>ミナミ</t>
    </rPh>
    <rPh sb="3" eb="4">
      <t>モリ</t>
    </rPh>
    <phoneticPr fontId="21"/>
  </si>
  <si>
    <t>羽曳が丘</t>
    <rPh sb="0" eb="2">
      <t>ハビキ</t>
    </rPh>
    <rPh sb="3" eb="4">
      <t>オカ</t>
    </rPh>
    <phoneticPr fontId="21"/>
  </si>
  <si>
    <t>丹比</t>
    <rPh sb="0" eb="2">
      <t>タンピ</t>
    </rPh>
    <phoneticPr fontId="21"/>
  </si>
  <si>
    <t>東部</t>
    <rPh sb="0" eb="2">
      <t>トウブ</t>
    </rPh>
    <phoneticPr fontId="21"/>
  </si>
  <si>
    <t>金剛</t>
    <rPh sb="0" eb="2">
      <t>コンゴウ</t>
    </rPh>
    <phoneticPr fontId="21"/>
  </si>
  <si>
    <t>中</t>
    <rPh sb="0" eb="1">
      <t>チュウ</t>
    </rPh>
    <phoneticPr fontId="21"/>
  </si>
  <si>
    <t>西</t>
    <rPh sb="0" eb="1">
      <t>ニシ</t>
    </rPh>
    <phoneticPr fontId="21"/>
  </si>
  <si>
    <t>南</t>
    <rPh sb="0" eb="1">
      <t>ミナミ</t>
    </rPh>
    <phoneticPr fontId="21"/>
  </si>
  <si>
    <t>北</t>
    <rPh sb="0" eb="1">
      <t>キタ</t>
    </rPh>
    <phoneticPr fontId="21"/>
  </si>
  <si>
    <t>美原</t>
    <rPh sb="0" eb="2">
      <t>ミハラ</t>
    </rPh>
    <phoneticPr fontId="21"/>
  </si>
  <si>
    <t>分館</t>
    <rPh sb="0" eb="2">
      <t>ブンカン</t>
    </rPh>
    <phoneticPr fontId="21"/>
  </si>
  <si>
    <t>人権文化センターにじのとしょかん</t>
    <rPh sb="0" eb="2">
      <t>ジンケン</t>
    </rPh>
    <rPh sb="2" eb="4">
      <t>ブンカ</t>
    </rPh>
    <phoneticPr fontId="21"/>
  </si>
  <si>
    <t>山直</t>
    <rPh sb="0" eb="1">
      <t>ヤマ</t>
    </rPh>
    <rPh sb="1" eb="2">
      <t>ナオ</t>
    </rPh>
    <phoneticPr fontId="21"/>
  </si>
  <si>
    <t>春木</t>
    <rPh sb="0" eb="2">
      <t>ハルキ</t>
    </rPh>
    <phoneticPr fontId="21"/>
  </si>
  <si>
    <t>柏原市立柏原</t>
    <rPh sb="0" eb="2">
      <t>カシハラ</t>
    </rPh>
    <rPh sb="2" eb="4">
      <t>シリツ</t>
    </rPh>
    <rPh sb="4" eb="6">
      <t>カシハラ</t>
    </rPh>
    <phoneticPr fontId="21"/>
  </si>
  <si>
    <t>大東市立中央</t>
    <rPh sb="0" eb="2">
      <t>ダイトウ</t>
    </rPh>
    <rPh sb="2" eb="4">
      <t>シリツ</t>
    </rPh>
    <rPh sb="4" eb="6">
      <t>チュウオウ</t>
    </rPh>
    <phoneticPr fontId="21"/>
  </si>
  <si>
    <t>西部</t>
    <rPh sb="0" eb="2">
      <t>セイブ</t>
    </rPh>
    <phoneticPr fontId="21"/>
  </si>
  <si>
    <t>岬町立淡輪公民館図書室</t>
    <rPh sb="0" eb="1">
      <t>ミサキ</t>
    </rPh>
    <rPh sb="1" eb="3">
      <t>チョウリツ</t>
    </rPh>
    <rPh sb="3" eb="5">
      <t>タンノワ</t>
    </rPh>
    <rPh sb="5" eb="8">
      <t>コウミンカン</t>
    </rPh>
    <rPh sb="8" eb="11">
      <t>トショシツ</t>
    </rPh>
    <phoneticPr fontId="21"/>
  </si>
  <si>
    <t>受　　入　　冊　　数</t>
    <rPh sb="0" eb="1">
      <t>ウケ</t>
    </rPh>
    <rPh sb="3" eb="4">
      <t>イ</t>
    </rPh>
    <rPh sb="6" eb="7">
      <t>サツ</t>
    </rPh>
    <phoneticPr fontId="21"/>
  </si>
  <si>
    <t>受入点数</t>
    <rPh sb="0" eb="1">
      <t>ウケ</t>
    </rPh>
    <rPh sb="1" eb="2">
      <t>イ</t>
    </rPh>
    <rPh sb="2" eb="4">
      <t>テンスウ</t>
    </rPh>
    <phoneticPr fontId="21"/>
  </si>
  <si>
    <t>数</t>
    <rPh sb="0" eb="1">
      <t>スウ</t>
    </rPh>
    <phoneticPr fontId="21"/>
  </si>
  <si>
    <t>開</t>
    <rPh sb="0" eb="1">
      <t>カイ</t>
    </rPh>
    <phoneticPr fontId="21"/>
  </si>
  <si>
    <t>館</t>
    <rPh sb="0" eb="1">
      <t>カン</t>
    </rPh>
    <phoneticPr fontId="21"/>
  </si>
  <si>
    <t>管内面積</t>
    <rPh sb="0" eb="2">
      <t>カンナイ</t>
    </rPh>
    <rPh sb="2" eb="4">
      <t>メンセキ</t>
    </rPh>
    <phoneticPr fontId="21"/>
  </si>
  <si>
    <t>管内人口</t>
    <rPh sb="0" eb="2">
      <t>カンナイ</t>
    </rPh>
    <rPh sb="2" eb="4">
      <t>ジンコウ</t>
    </rPh>
    <phoneticPr fontId="21"/>
  </si>
  <si>
    <t>図</t>
    <rPh sb="0" eb="1">
      <t>ズ</t>
    </rPh>
    <phoneticPr fontId="21"/>
  </si>
  <si>
    <t>書</t>
    <rPh sb="0" eb="1">
      <t>ショ</t>
    </rPh>
    <phoneticPr fontId="21"/>
  </si>
  <si>
    <t>視聴覚資料</t>
    <rPh sb="0" eb="3">
      <t>シチョウカク</t>
    </rPh>
    <rPh sb="3" eb="5">
      <t>シリョウ</t>
    </rPh>
    <phoneticPr fontId="21"/>
  </si>
  <si>
    <t>新聞</t>
    <rPh sb="0" eb="2">
      <t>シンブン</t>
    </rPh>
    <phoneticPr fontId="21"/>
  </si>
  <si>
    <t>雑誌</t>
    <rPh sb="0" eb="2">
      <t>ザッシ</t>
    </rPh>
    <phoneticPr fontId="21"/>
  </si>
  <si>
    <t>除籍冊数</t>
    <rPh sb="0" eb="2">
      <t>ジョセキ</t>
    </rPh>
    <rPh sb="2" eb="4">
      <t>サッスウ</t>
    </rPh>
    <phoneticPr fontId="21"/>
  </si>
  <si>
    <t>日</t>
    <rPh sb="0" eb="1">
      <t>ヒ</t>
    </rPh>
    <phoneticPr fontId="21"/>
  </si>
  <si>
    <t>台</t>
    <rPh sb="0" eb="1">
      <t>ダイ</t>
    </rPh>
    <phoneticPr fontId="21"/>
  </si>
  <si>
    <t>巡回</t>
    <rPh sb="0" eb="2">
      <t>ジュンカイ</t>
    </rPh>
    <phoneticPr fontId="21"/>
  </si>
  <si>
    <t>団体数</t>
    <rPh sb="0" eb="2">
      <t>ダンタイ</t>
    </rPh>
    <rPh sb="2" eb="3">
      <t>スウ</t>
    </rPh>
    <phoneticPr fontId="21"/>
  </si>
  <si>
    <t>購　　入</t>
    <rPh sb="0" eb="1">
      <t>アガナ</t>
    </rPh>
    <rPh sb="3" eb="4">
      <t>イ</t>
    </rPh>
    <phoneticPr fontId="21"/>
  </si>
  <si>
    <t>冊　　数</t>
    <rPh sb="0" eb="1">
      <t>サツ</t>
    </rPh>
    <rPh sb="3" eb="4">
      <t>カズ</t>
    </rPh>
    <phoneticPr fontId="21"/>
  </si>
  <si>
    <t>周期</t>
    <rPh sb="0" eb="2">
      <t>シュウキ</t>
    </rPh>
    <phoneticPr fontId="21"/>
  </si>
  <si>
    <t>（うち児童書）</t>
    <rPh sb="3" eb="4">
      <t>ジ</t>
    </rPh>
    <rPh sb="4" eb="5">
      <t>ワラベ</t>
    </rPh>
    <rPh sb="5" eb="6">
      <t>ショ</t>
    </rPh>
    <phoneticPr fontId="21"/>
  </si>
  <si>
    <t>冊</t>
    <rPh sb="0" eb="1">
      <t>サツ</t>
    </rPh>
    <phoneticPr fontId="21"/>
  </si>
  <si>
    <t>点</t>
    <rPh sb="0" eb="1">
      <t>テン</t>
    </rPh>
    <phoneticPr fontId="21"/>
  </si>
  <si>
    <t>種</t>
    <rPh sb="0" eb="1">
      <t>シュ</t>
    </rPh>
    <phoneticPr fontId="21"/>
  </si>
  <si>
    <t>市民プラザ分館</t>
    <rPh sb="0" eb="2">
      <t>シミン</t>
    </rPh>
    <rPh sb="5" eb="7">
      <t>ブンカン</t>
    </rPh>
    <phoneticPr fontId="21"/>
  </si>
  <si>
    <t>南部リージョンセンター図書室</t>
    <rPh sb="0" eb="2">
      <t>ナンブ</t>
    </rPh>
    <rPh sb="11" eb="14">
      <t>トショシツ</t>
    </rPh>
    <phoneticPr fontId="21"/>
  </si>
  <si>
    <t>日本ライトハウス情報文化センター</t>
    <rPh sb="0" eb="2">
      <t>ニホン</t>
    </rPh>
    <rPh sb="8" eb="10">
      <t>ジョウホウ</t>
    </rPh>
    <phoneticPr fontId="21"/>
  </si>
  <si>
    <t>太子町立図書室</t>
    <rPh sb="0" eb="2">
      <t>タイシ</t>
    </rPh>
    <rPh sb="2" eb="4">
      <t>チョウリツ</t>
    </rPh>
    <rPh sb="4" eb="7">
      <t>トショシツ</t>
    </rPh>
    <phoneticPr fontId="21"/>
  </si>
  <si>
    <t>大　阪　府　内　公　共　図　書　館　奉　仕　概　況　（１）</t>
    <rPh sb="18" eb="19">
      <t>ミツグ</t>
    </rPh>
    <rPh sb="20" eb="21">
      <t>ツコウ</t>
    </rPh>
    <rPh sb="22" eb="23">
      <t>オオムネ</t>
    </rPh>
    <rPh sb="24" eb="25">
      <t>キョウ</t>
    </rPh>
    <phoneticPr fontId="21"/>
  </si>
  <si>
    <t>大　阪　府　内　公　共　図　書　館　奉　仕　概　況　（2）</t>
    <rPh sb="18" eb="19">
      <t>ミツグ</t>
    </rPh>
    <rPh sb="20" eb="21">
      <t>ツコウ</t>
    </rPh>
    <rPh sb="22" eb="23">
      <t>オオムネ</t>
    </rPh>
    <rPh sb="24" eb="25">
      <t>キョウ</t>
    </rPh>
    <phoneticPr fontId="21"/>
  </si>
  <si>
    <t>能勢町生涯学習センター図書室</t>
    <rPh sb="0" eb="2">
      <t>ノセ</t>
    </rPh>
    <rPh sb="2" eb="3">
      <t>チョウ</t>
    </rPh>
    <rPh sb="3" eb="5">
      <t>ショウガイ</t>
    </rPh>
    <rPh sb="5" eb="7">
      <t>ガクシュウ</t>
    </rPh>
    <rPh sb="11" eb="14">
      <t>トショシツ</t>
    </rPh>
    <phoneticPr fontId="21"/>
  </si>
  <si>
    <t>田尻町立公民館図書室</t>
    <rPh sb="0" eb="2">
      <t>タジリ</t>
    </rPh>
    <rPh sb="2" eb="3">
      <t>チョウ</t>
    </rPh>
    <rPh sb="3" eb="4">
      <t>リツ</t>
    </rPh>
    <rPh sb="4" eb="7">
      <t>コウミンカン</t>
    </rPh>
    <rPh sb="7" eb="10">
      <t>トショシツ</t>
    </rPh>
    <phoneticPr fontId="21"/>
  </si>
  <si>
    <t>2週間</t>
    <rPh sb="1" eb="3">
      <t>シュウカン</t>
    </rPh>
    <phoneticPr fontId="21"/>
  </si>
  <si>
    <t>↑</t>
  </si>
  <si>
    <t>3週間</t>
    <rPh sb="1" eb="3">
      <t>シュウカン</t>
    </rPh>
    <phoneticPr fontId="21"/>
  </si>
  <si>
    <t>総数に含む</t>
    <rPh sb="0" eb="2">
      <t>ソウスウ</t>
    </rPh>
    <rPh sb="3" eb="4">
      <t>フク</t>
    </rPh>
    <phoneticPr fontId="21"/>
  </si>
  <si>
    <t>月2回</t>
    <rPh sb="0" eb="1">
      <t>ツキ</t>
    </rPh>
    <rPh sb="2" eb="3">
      <t>カイ</t>
    </rPh>
    <phoneticPr fontId="21"/>
  </si>
  <si>
    <t>旭</t>
    <rPh sb="0" eb="1">
      <t>アサヒ</t>
    </rPh>
    <phoneticPr fontId="21"/>
  </si>
  <si>
    <t>（不明）</t>
    <rPh sb="1" eb="3">
      <t>フメイ</t>
    </rPh>
    <phoneticPr fontId="21"/>
  </si>
  <si>
    <t>〃</t>
  </si>
  <si>
    <t>星田ｺﾐｭﾆﾃｨーｾﾝﾀｰ図書室</t>
  </si>
  <si>
    <t>第１児童センター図書室</t>
  </si>
  <si>
    <t>古市</t>
    <rPh sb="0" eb="2">
      <t>フルイチ</t>
    </rPh>
    <phoneticPr fontId="21"/>
  </si>
  <si>
    <t>阪急文化財団　池田文庫</t>
    <rPh sb="0" eb="2">
      <t>ハンキュウ</t>
    </rPh>
    <rPh sb="2" eb="4">
      <t>ブンカ</t>
    </rPh>
    <rPh sb="4" eb="6">
      <t>ザイダン</t>
    </rPh>
    <rPh sb="7" eb="9">
      <t>イケダ</t>
    </rPh>
    <rPh sb="9" eb="11">
      <t>ブンコ</t>
    </rPh>
    <phoneticPr fontId="21"/>
  </si>
  <si>
    <t>有 　  効 　  登   　録 　 者  　 数</t>
    <rPh sb="0" eb="1">
      <t>ユウ</t>
    </rPh>
    <rPh sb="5" eb="6">
      <t>コウ</t>
    </rPh>
    <rPh sb="10" eb="11">
      <t>ノボル</t>
    </rPh>
    <rPh sb="15" eb="16">
      <t>ロク</t>
    </rPh>
    <rPh sb="19" eb="20">
      <t>シャ</t>
    </rPh>
    <rPh sb="24" eb="25">
      <t>スウ</t>
    </rPh>
    <phoneticPr fontId="21"/>
  </si>
  <si>
    <t>図書のうち</t>
    <rPh sb="0" eb="2">
      <t>トショ</t>
    </rPh>
    <phoneticPr fontId="21"/>
  </si>
  <si>
    <t>所蔵資料</t>
    <rPh sb="0" eb="2">
      <t>ショゾウ</t>
    </rPh>
    <rPh sb="2" eb="4">
      <t>シリョウ</t>
    </rPh>
    <phoneticPr fontId="21"/>
  </si>
  <si>
    <t>自動車文庫</t>
    <rPh sb="0" eb="3">
      <t>ジドウシャ</t>
    </rPh>
    <rPh sb="3" eb="5">
      <t>ブンコ</t>
    </rPh>
    <phoneticPr fontId="21"/>
  </si>
  <si>
    <t>館　　　　　　名</t>
    <rPh sb="0" eb="1">
      <t>カン</t>
    </rPh>
    <rPh sb="7" eb="8">
      <t>メイ</t>
    </rPh>
    <phoneticPr fontId="21"/>
  </si>
  <si>
    <t>人</t>
    <rPh sb="0" eb="1">
      <t>ニン</t>
    </rPh>
    <phoneticPr fontId="21"/>
  </si>
  <si>
    <t>堺市立中央</t>
    <rPh sb="0" eb="2">
      <t>サカイシ</t>
    </rPh>
    <rPh sb="2" eb="3">
      <t>リツ</t>
    </rPh>
    <rPh sb="3" eb="5">
      <t>チュウオウ</t>
    </rPh>
    <phoneticPr fontId="21"/>
  </si>
  <si>
    <t>大阪市立中央</t>
  </si>
  <si>
    <t>豊中市立岡町</t>
    <rPh sb="0" eb="2">
      <t>トヨナカ</t>
    </rPh>
    <rPh sb="2" eb="4">
      <t>シリツ</t>
    </rPh>
    <rPh sb="4" eb="5">
      <t>オカ</t>
    </rPh>
    <rPh sb="5" eb="6">
      <t>マチ</t>
    </rPh>
    <phoneticPr fontId="21"/>
  </si>
  <si>
    <t>千早赤阪村くすのきホール図書室</t>
    <rPh sb="0" eb="2">
      <t>チハヤ</t>
    </rPh>
    <rPh sb="2" eb="4">
      <t>アカサカ</t>
    </rPh>
    <rPh sb="4" eb="5">
      <t>ムラ</t>
    </rPh>
    <rPh sb="12" eb="15">
      <t>トショシツ</t>
    </rPh>
    <phoneticPr fontId="21"/>
  </si>
  <si>
    <t>大阪府立</t>
    <rPh sb="0" eb="2">
      <t>オオサカ</t>
    </rPh>
    <rPh sb="2" eb="4">
      <t>フリツ</t>
    </rPh>
    <phoneticPr fontId="21"/>
  </si>
  <si>
    <t>大阪市立</t>
    <rPh sb="0" eb="4">
      <t>オオサカシリツ</t>
    </rPh>
    <phoneticPr fontId="21"/>
  </si>
  <si>
    <t>大阪府立中央</t>
    <rPh sb="0" eb="2">
      <t>オオサカ</t>
    </rPh>
    <rPh sb="2" eb="4">
      <t>フリツ</t>
    </rPh>
    <rPh sb="4" eb="6">
      <t>チュウオウ</t>
    </rPh>
    <phoneticPr fontId="21"/>
  </si>
  <si>
    <t>豊能町立</t>
    <rPh sb="0" eb="2">
      <t>トヨノ</t>
    </rPh>
    <rPh sb="2" eb="4">
      <t>チョウリツ</t>
    </rPh>
    <phoneticPr fontId="21"/>
  </si>
  <si>
    <t>池田市立</t>
    <rPh sb="0" eb="2">
      <t>イケダ</t>
    </rPh>
    <rPh sb="2" eb="4">
      <t>シリツ</t>
    </rPh>
    <phoneticPr fontId="21"/>
  </si>
  <si>
    <t>箕面市立中央</t>
    <rPh sb="0" eb="3">
      <t>ミノオシ</t>
    </rPh>
    <rPh sb="3" eb="4">
      <t>リツ</t>
    </rPh>
    <rPh sb="4" eb="6">
      <t>チュウオウ</t>
    </rPh>
    <phoneticPr fontId="21"/>
  </si>
  <si>
    <t>吹田市立中央</t>
    <rPh sb="0" eb="4">
      <t>スイタシリツ</t>
    </rPh>
    <rPh sb="4" eb="6">
      <t>チュウオウ</t>
    </rPh>
    <phoneticPr fontId="21"/>
  </si>
  <si>
    <t>摂津市民</t>
    <rPh sb="0" eb="4">
      <t>セッツシミン</t>
    </rPh>
    <phoneticPr fontId="21"/>
  </si>
  <si>
    <t>茨木市立中央</t>
    <rPh sb="0" eb="2">
      <t>イバラキ</t>
    </rPh>
    <rPh sb="2" eb="4">
      <t>シリツ</t>
    </rPh>
    <rPh sb="4" eb="6">
      <t>チュウオウ</t>
    </rPh>
    <phoneticPr fontId="21"/>
  </si>
  <si>
    <t>高槻市立中央</t>
  </si>
  <si>
    <t>島本町立</t>
    <rPh sb="0" eb="2">
      <t>シマモト</t>
    </rPh>
    <rPh sb="2" eb="4">
      <t>チョウリツ</t>
    </rPh>
    <phoneticPr fontId="21"/>
  </si>
  <si>
    <t>寝屋川市立中央</t>
    <rPh sb="0" eb="3">
      <t>ネヤガワ</t>
    </rPh>
    <rPh sb="3" eb="5">
      <t>シリツ</t>
    </rPh>
    <rPh sb="5" eb="7">
      <t>チュウオウ</t>
    </rPh>
    <phoneticPr fontId="21"/>
  </si>
  <si>
    <t>門真市立</t>
    <rPh sb="0" eb="2">
      <t>カドマ</t>
    </rPh>
    <rPh sb="2" eb="4">
      <t>シリツ</t>
    </rPh>
    <phoneticPr fontId="21"/>
  </si>
  <si>
    <t>東大阪市立花園</t>
    <rPh sb="0" eb="4">
      <t>ヒガシオオサカシ</t>
    </rPh>
    <rPh sb="4" eb="5">
      <t>リツ</t>
    </rPh>
    <rPh sb="5" eb="7">
      <t>ハナゾノ</t>
    </rPh>
    <phoneticPr fontId="21"/>
  </si>
  <si>
    <t>八尾市立八尾</t>
    <rPh sb="0" eb="2">
      <t>ヤオ</t>
    </rPh>
    <rPh sb="2" eb="4">
      <t>シリツ</t>
    </rPh>
    <rPh sb="4" eb="6">
      <t>ヤオ</t>
    </rPh>
    <phoneticPr fontId="21"/>
  </si>
  <si>
    <t>松原市民松原</t>
    <rPh sb="0" eb="2">
      <t>マツバラ</t>
    </rPh>
    <rPh sb="2" eb="4">
      <t>シミン</t>
    </rPh>
    <rPh sb="4" eb="6">
      <t>マツバラ</t>
    </rPh>
    <phoneticPr fontId="21"/>
  </si>
  <si>
    <t>羽曳野市立中央</t>
    <rPh sb="0" eb="3">
      <t>ハビキノ</t>
    </rPh>
    <rPh sb="3" eb="5">
      <t>シリツ</t>
    </rPh>
    <rPh sb="5" eb="7">
      <t>チュウオウ</t>
    </rPh>
    <phoneticPr fontId="21"/>
  </si>
  <si>
    <t>藤井寺市立</t>
  </si>
  <si>
    <t>富田林市立中央</t>
    <rPh sb="0" eb="3">
      <t>トンダバヤシ</t>
    </rPh>
    <rPh sb="3" eb="5">
      <t>シリツ</t>
    </rPh>
    <rPh sb="5" eb="7">
      <t>チュウオウ</t>
    </rPh>
    <phoneticPr fontId="21"/>
  </si>
  <si>
    <t>大阪狭山市立</t>
    <rPh sb="0" eb="2">
      <t>オオサカ</t>
    </rPh>
    <rPh sb="2" eb="4">
      <t>サヤマ</t>
    </rPh>
    <rPh sb="4" eb="6">
      <t>シリツ</t>
    </rPh>
    <phoneticPr fontId="21"/>
  </si>
  <si>
    <t>河内長野市立</t>
  </si>
  <si>
    <t>泉大津市立</t>
    <rPh sb="0" eb="3">
      <t>イズミオオツ</t>
    </rPh>
    <rPh sb="3" eb="5">
      <t>シリツ</t>
    </rPh>
    <phoneticPr fontId="21"/>
  </si>
  <si>
    <t>忠岡町</t>
    <rPh sb="0" eb="3">
      <t>タダオカチョウ</t>
    </rPh>
    <phoneticPr fontId="21"/>
  </si>
  <si>
    <t>和泉市立和泉</t>
    <rPh sb="0" eb="2">
      <t>イズミ</t>
    </rPh>
    <rPh sb="2" eb="4">
      <t>シリツ</t>
    </rPh>
    <rPh sb="4" eb="5">
      <t>ワ</t>
    </rPh>
    <rPh sb="5" eb="6">
      <t>イズミ</t>
    </rPh>
    <phoneticPr fontId="21"/>
  </si>
  <si>
    <t>岸和田市立</t>
    <rPh sb="0" eb="3">
      <t>キシワダ</t>
    </rPh>
    <rPh sb="3" eb="5">
      <t>シリツ</t>
    </rPh>
    <phoneticPr fontId="21"/>
  </si>
  <si>
    <t>貝塚市民</t>
    <rPh sb="0" eb="2">
      <t>カイヅカ</t>
    </rPh>
    <rPh sb="2" eb="4">
      <t>シミン</t>
    </rPh>
    <phoneticPr fontId="21"/>
  </si>
  <si>
    <t>泉佐野市立中央</t>
  </si>
  <si>
    <t>泉南市立</t>
    <rPh sb="0" eb="4">
      <t>センナンシリツ</t>
    </rPh>
    <phoneticPr fontId="21"/>
  </si>
  <si>
    <t>阪南市立</t>
  </si>
  <si>
    <t>千里丘</t>
    <rPh sb="0" eb="2">
      <t>センリ</t>
    </rPh>
    <rPh sb="2" eb="3">
      <t>オカ</t>
    </rPh>
    <phoneticPr fontId="21"/>
  </si>
  <si>
    <t>小野原</t>
    <rPh sb="0" eb="3">
      <t>オノハラ</t>
    </rPh>
    <phoneticPr fontId="21"/>
  </si>
  <si>
    <t>個人貸出　</t>
    <rPh sb="0" eb="2">
      <t>コジン</t>
    </rPh>
    <rPh sb="2" eb="4">
      <t>カシダシ</t>
    </rPh>
    <phoneticPr fontId="21"/>
  </si>
  <si>
    <t>(不明)</t>
    <rPh sb="1" eb="3">
      <t>フメイ</t>
    </rPh>
    <phoneticPr fontId="21"/>
  </si>
  <si>
    <t>個　人　貸　出　総　数　</t>
    <rPh sb="0" eb="1">
      <t>コ</t>
    </rPh>
    <rPh sb="2" eb="3">
      <t>ヒト</t>
    </rPh>
    <rPh sb="4" eb="5">
      <t>カシ</t>
    </rPh>
    <rPh sb="6" eb="7">
      <t>デ</t>
    </rPh>
    <rPh sb="8" eb="9">
      <t>ソウ</t>
    </rPh>
    <rPh sb="10" eb="11">
      <t>スウ</t>
    </rPh>
    <phoneticPr fontId="21"/>
  </si>
  <si>
    <t>個人貸出総数のうち</t>
    <rPh sb="0" eb="2">
      <t>コジン</t>
    </rPh>
    <rPh sb="2" eb="4">
      <t>カシダシ</t>
    </rPh>
    <rPh sb="4" eb="5">
      <t>フサ</t>
    </rPh>
    <rPh sb="5" eb="6">
      <t>カズ</t>
    </rPh>
    <phoneticPr fontId="21"/>
  </si>
  <si>
    <t>団体</t>
    <rPh sb="0" eb="2">
      <t>ダンタイ</t>
    </rPh>
    <phoneticPr fontId="21"/>
  </si>
  <si>
    <t>貸出数</t>
    <rPh sb="2" eb="3">
      <t>スウ</t>
    </rPh>
    <phoneticPr fontId="21"/>
  </si>
  <si>
    <t>登　録　者　総　数</t>
    <rPh sb="0" eb="1">
      <t>ノボル</t>
    </rPh>
    <rPh sb="2" eb="3">
      <t>ロク</t>
    </rPh>
    <rPh sb="4" eb="5">
      <t>モノ</t>
    </rPh>
    <rPh sb="6" eb="7">
      <t>ソウ</t>
    </rPh>
    <rPh sb="8" eb="9">
      <t>スウ</t>
    </rPh>
    <phoneticPr fontId="21"/>
  </si>
  <si>
    <t>登録者総数のうち</t>
    <rPh sb="0" eb="3">
      <t>トウロクシャ</t>
    </rPh>
    <rPh sb="3" eb="4">
      <t>フサ</t>
    </rPh>
    <rPh sb="4" eb="5">
      <t>カズ</t>
    </rPh>
    <phoneticPr fontId="21"/>
  </si>
  <si>
    <t>受入種数</t>
    <rPh sb="0" eb="2">
      <t>ウケイレ</t>
    </rPh>
    <rPh sb="2" eb="3">
      <t>シュ</t>
    </rPh>
    <rPh sb="3" eb="4">
      <t>スウ</t>
    </rPh>
    <phoneticPr fontId="21"/>
  </si>
  <si>
    <t>山田駅前</t>
    <rPh sb="0" eb="1">
      <t>ヤマ</t>
    </rPh>
    <rPh sb="1" eb="2">
      <t>タ</t>
    </rPh>
    <rPh sb="2" eb="4">
      <t>エキマエ</t>
    </rPh>
    <phoneticPr fontId="21"/>
  </si>
  <si>
    <t>交野市立倉治図書館</t>
    <rPh sb="0" eb="2">
      <t>カタノ</t>
    </rPh>
    <rPh sb="2" eb="4">
      <t>シリツ</t>
    </rPh>
    <rPh sb="4" eb="6">
      <t>クラジ</t>
    </rPh>
    <rPh sb="6" eb="9">
      <t>トショカン</t>
    </rPh>
    <phoneticPr fontId="21"/>
  </si>
  <si>
    <t>受入種数</t>
    <rPh sb="0" eb="1">
      <t>ウケ</t>
    </rPh>
    <rPh sb="1" eb="2">
      <t>イ</t>
    </rPh>
    <rPh sb="2" eb="3">
      <t>シュ</t>
    </rPh>
    <rPh sb="3" eb="4">
      <t>スウ</t>
    </rPh>
    <phoneticPr fontId="21"/>
  </si>
  <si>
    <t>台数</t>
    <rPh sb="0" eb="1">
      <t>ダイ</t>
    </rPh>
    <rPh sb="1" eb="2">
      <t>カズ</t>
    </rPh>
    <phoneticPr fontId="21"/>
  </si>
  <si>
    <t>寝屋川市駅前</t>
    <rPh sb="0" eb="4">
      <t>ネヤガワシ</t>
    </rPh>
    <rPh sb="4" eb="6">
      <t>エキマエ</t>
    </rPh>
    <phoneticPr fontId="21"/>
  </si>
  <si>
    <t>堺市駅前分館</t>
    <rPh sb="0" eb="2">
      <t>サカイシ</t>
    </rPh>
    <rPh sb="2" eb="4">
      <t>エキマエ</t>
    </rPh>
    <rPh sb="4" eb="6">
      <t>ブンカン</t>
    </rPh>
    <phoneticPr fontId="21"/>
  </si>
  <si>
    <t>東百舌鳥分館</t>
    <rPh sb="0" eb="1">
      <t>ヒガシ</t>
    </rPh>
    <rPh sb="1" eb="4">
      <t>モズ</t>
    </rPh>
    <rPh sb="4" eb="6">
      <t>ブンカン</t>
    </rPh>
    <phoneticPr fontId="21"/>
  </si>
  <si>
    <t>初芝分館</t>
    <rPh sb="0" eb="1">
      <t>ハツ</t>
    </rPh>
    <rPh sb="1" eb="2">
      <t>シバ</t>
    </rPh>
    <rPh sb="2" eb="4">
      <t>ブンカン</t>
    </rPh>
    <phoneticPr fontId="21"/>
  </si>
  <si>
    <t>栂分館</t>
    <rPh sb="0" eb="1">
      <t>ツガ</t>
    </rPh>
    <rPh sb="1" eb="3">
      <t>ブンカン</t>
    </rPh>
    <phoneticPr fontId="21"/>
  </si>
  <si>
    <t>美木多分館</t>
    <rPh sb="0" eb="1">
      <t>ミ</t>
    </rPh>
    <rPh sb="1" eb="2">
      <t>キ</t>
    </rPh>
    <rPh sb="2" eb="3">
      <t>タ</t>
    </rPh>
    <rPh sb="3" eb="5">
      <t>ブンカン</t>
    </rPh>
    <phoneticPr fontId="21"/>
  </si>
  <si>
    <t>八木</t>
    <rPh sb="0" eb="2">
      <t>ヤギ</t>
    </rPh>
    <phoneticPr fontId="21"/>
  </si>
  <si>
    <t>桜台</t>
    <rPh sb="0" eb="1">
      <t>サクラ</t>
    </rPh>
    <rPh sb="1" eb="2">
      <t>ダイ</t>
    </rPh>
    <phoneticPr fontId="21"/>
  </si>
  <si>
    <t>月に1回
もしくは2回</t>
    <rPh sb="0" eb="1">
      <t>ツキ</t>
    </rPh>
    <rPh sb="3" eb="4">
      <t>カイ</t>
    </rPh>
    <rPh sb="10" eb="11">
      <t>カイ</t>
    </rPh>
    <phoneticPr fontId="21"/>
  </si>
  <si>
    <t>　　</t>
    <phoneticPr fontId="21"/>
  </si>
  <si>
    <t>↑</t>
    <phoneticPr fontId="21"/>
  </si>
  <si>
    <t>北部リージョンセンター図書室</t>
    <rPh sb="0" eb="2">
      <t>ホクブ</t>
    </rPh>
    <rPh sb="11" eb="14">
      <t>トショシツ</t>
    </rPh>
    <phoneticPr fontId="21"/>
  </si>
  <si>
    <t>四条</t>
    <rPh sb="0" eb="2">
      <t>シジョウ</t>
    </rPh>
    <phoneticPr fontId="21"/>
  </si>
  <si>
    <t>高石市立</t>
    <rPh sb="0" eb="4">
      <t>タカイシシリツ</t>
    </rPh>
    <phoneticPr fontId="21"/>
  </si>
  <si>
    <t>龍華</t>
    <rPh sb="0" eb="2">
      <t>リュウゲ</t>
    </rPh>
    <phoneticPr fontId="21"/>
  </si>
  <si>
    <t xml:space="preserve">   団    体    貸    出</t>
    <phoneticPr fontId="21"/>
  </si>
  <si>
    <t>ステーション</t>
    <phoneticPr fontId="21"/>
  </si>
  <si>
    <t>　　自　動　車　文　庫</t>
    <phoneticPr fontId="21"/>
  </si>
  <si>
    <t>k㎡</t>
    <phoneticPr fontId="21"/>
  </si>
  <si>
    <t>〃</t>
    <phoneticPr fontId="21"/>
  </si>
  <si>
    <t>西淀川</t>
    <phoneticPr fontId="21"/>
  </si>
  <si>
    <t>淀川</t>
    <phoneticPr fontId="21"/>
  </si>
  <si>
    <t>東淀川</t>
    <phoneticPr fontId="21"/>
  </si>
  <si>
    <t>東成</t>
    <phoneticPr fontId="21"/>
  </si>
  <si>
    <t>生野</t>
    <phoneticPr fontId="21"/>
  </si>
  <si>
    <t>城東</t>
    <phoneticPr fontId="21"/>
  </si>
  <si>
    <t>住之江</t>
    <phoneticPr fontId="21"/>
  </si>
  <si>
    <t>東住吉</t>
    <phoneticPr fontId="21"/>
  </si>
  <si>
    <t>平野</t>
    <phoneticPr fontId="21"/>
  </si>
  <si>
    <t>西成</t>
    <phoneticPr fontId="21"/>
  </si>
  <si>
    <t>小寺池</t>
    <phoneticPr fontId="21"/>
  </si>
  <si>
    <t>芝生</t>
    <phoneticPr fontId="21"/>
  </si>
  <si>
    <t>青  年  の  家 図 書 室</t>
    <phoneticPr fontId="21"/>
  </si>
  <si>
    <t>k㎡</t>
    <phoneticPr fontId="21"/>
  </si>
  <si>
    <t>南河内地域</t>
    <phoneticPr fontId="21"/>
  </si>
  <si>
    <t>泉州地域</t>
    <phoneticPr fontId="21"/>
  </si>
  <si>
    <t>〃</t>
    <phoneticPr fontId="21"/>
  </si>
  <si>
    <t>都島</t>
    <phoneticPr fontId="21"/>
  </si>
  <si>
    <t>福島</t>
    <phoneticPr fontId="21"/>
  </si>
  <si>
    <t>島之内</t>
    <phoneticPr fontId="21"/>
  </si>
  <si>
    <t>1か月</t>
    <rPh sb="2" eb="3">
      <t>ゲツ</t>
    </rPh>
    <phoneticPr fontId="21"/>
  </si>
  <si>
    <t>約2週間</t>
    <rPh sb="0" eb="1">
      <t>ヤク</t>
    </rPh>
    <rPh sb="2" eb="4">
      <t>シュウカン</t>
    </rPh>
    <phoneticPr fontId="21"/>
  </si>
  <si>
    <t>１ヶ月</t>
    <rPh sb="2" eb="3">
      <t>ゲツ</t>
    </rPh>
    <phoneticPr fontId="20"/>
  </si>
  <si>
    <t>（不明）</t>
    <rPh sb="1" eb="3">
      <t>フメイ</t>
    </rPh>
    <phoneticPr fontId="20"/>
  </si>
  <si>
    <t>(未集計)</t>
    <rPh sb="1" eb="4">
      <t>ミシュウケイ</t>
    </rPh>
    <phoneticPr fontId="21"/>
  </si>
  <si>
    <t>　　付　　記</t>
    <rPh sb="2" eb="3">
      <t>ツキ</t>
    </rPh>
    <rPh sb="5" eb="6">
      <t>キ</t>
    </rPh>
    <phoneticPr fontId="21"/>
  </si>
  <si>
    <t>4週間</t>
    <rPh sb="1" eb="3">
      <t>シュウカン</t>
    </rPh>
    <phoneticPr fontId="21"/>
  </si>
  <si>
    <t>（未集計）</t>
    <rPh sb="1" eb="4">
      <t>ミシュウケイ</t>
    </rPh>
    <phoneticPr fontId="21"/>
  </si>
  <si>
    <t>※自動車文庫を含む</t>
    <rPh sb="1" eb="6">
      <t>ジドウシャブンコ</t>
    </rPh>
    <rPh sb="7" eb="8">
      <t>フク</t>
    </rPh>
    <phoneticPr fontId="21"/>
  </si>
  <si>
    <t>※萱野中央人権文化センター図書コーナーを含む</t>
    <rPh sb="1" eb="3">
      <t>カヤノ</t>
    </rPh>
    <rPh sb="3" eb="5">
      <t>チュウオウ</t>
    </rPh>
    <rPh sb="5" eb="7">
      <t>ジンケン</t>
    </rPh>
    <rPh sb="7" eb="9">
      <t>ブンカ</t>
    </rPh>
    <rPh sb="13" eb="15">
      <t>トショ</t>
    </rPh>
    <rPh sb="20" eb="21">
      <t>フク</t>
    </rPh>
    <phoneticPr fontId="21"/>
  </si>
  <si>
    <t>※詳しくは各館にお問い合わせください</t>
    <rPh sb="1" eb="2">
      <t>クワ</t>
    </rPh>
    <rPh sb="5" eb="7">
      <t>カクカン</t>
    </rPh>
    <rPh sb="6" eb="7">
      <t>カン</t>
    </rPh>
    <rPh sb="9" eb="10">
      <t>ト</t>
    </rPh>
    <rPh sb="11" eb="12">
      <t>ア</t>
    </rPh>
    <phoneticPr fontId="21"/>
  </si>
  <si>
    <t>付記参照</t>
    <rPh sb="0" eb="2">
      <t>フキ</t>
    </rPh>
    <rPh sb="2" eb="4">
      <t>サンショウ</t>
    </rPh>
    <phoneticPr fontId="21"/>
  </si>
  <si>
    <t>※陵南の森図書館に1分室含む</t>
    <rPh sb="1" eb="8">
      <t>リ</t>
    </rPh>
    <rPh sb="10" eb="11">
      <t>ブン</t>
    </rPh>
    <rPh sb="11" eb="12">
      <t>シツ</t>
    </rPh>
    <rPh sb="12" eb="13">
      <t>フク</t>
    </rPh>
    <phoneticPr fontId="21"/>
  </si>
  <si>
    <t>全国対象</t>
  </si>
  <si>
    <t>※貸出は展示のみ</t>
  </si>
  <si>
    <t>※分室1含む</t>
    <rPh sb="1" eb="3">
      <t>ブンシツ</t>
    </rPh>
    <rPh sb="4" eb="5">
      <t>フク</t>
    </rPh>
    <phoneticPr fontId="21"/>
  </si>
  <si>
    <t>１ヶ月</t>
    <rPh sb="2" eb="3">
      <t>ゲツ</t>
    </rPh>
    <phoneticPr fontId="21"/>
  </si>
  <si>
    <t>2週間</t>
    <rPh sb="1" eb="3">
      <t>シュウカン</t>
    </rPh>
    <phoneticPr fontId="20"/>
  </si>
  <si>
    <t>月に１回</t>
    <rPh sb="0" eb="1">
      <t>ツキ</t>
    </rPh>
    <rPh sb="3" eb="4">
      <t>カイ</t>
    </rPh>
    <phoneticPr fontId="21"/>
  </si>
  <si>
    <t>1カ月</t>
    <rPh sb="2" eb="3">
      <t>ゲツ</t>
    </rPh>
    <phoneticPr fontId="20"/>
  </si>
  <si>
    <t>月2回</t>
    <rPh sb="0" eb="1">
      <t>ツキ</t>
    </rPh>
    <rPh sb="2" eb="3">
      <t>カイ</t>
    </rPh>
    <phoneticPr fontId="20"/>
  </si>
  <si>
    <t>※1分室1移動図書館含む</t>
    <rPh sb="2" eb="4">
      <t>ブンシツ</t>
    </rPh>
    <rPh sb="5" eb="7">
      <t>イドウ</t>
    </rPh>
    <rPh sb="7" eb="10">
      <t>トショカン</t>
    </rPh>
    <rPh sb="10" eb="11">
      <t>フク</t>
    </rPh>
    <phoneticPr fontId="20"/>
  </si>
  <si>
    <t>※1分室含む</t>
    <rPh sb="2" eb="4">
      <t>ブンシツ</t>
    </rPh>
    <rPh sb="4" eb="5">
      <t>フク</t>
    </rPh>
    <phoneticPr fontId="20"/>
  </si>
  <si>
    <t>休止中</t>
    <rPh sb="0" eb="3">
      <t>キュウシチュウ</t>
    </rPh>
    <phoneticPr fontId="21"/>
  </si>
  <si>
    <t>本館に含む</t>
    <rPh sb="0" eb="2">
      <t>ホンカン</t>
    </rPh>
    <rPh sb="3" eb="4">
      <t>フク</t>
    </rPh>
    <phoneticPr fontId="21"/>
  </si>
  <si>
    <t>(不明）</t>
    <rPh sb="1" eb="3">
      <t>フメイ</t>
    </rPh>
    <phoneticPr fontId="20"/>
  </si>
  <si>
    <t>2週間</t>
  </si>
  <si>
    <t>不明</t>
    <rPh sb="0" eb="2">
      <t>フメイ</t>
    </rPh>
    <phoneticPr fontId="21"/>
  </si>
  <si>
    <t>※有効登録者数の（うち児童）は、「小学生以下の登録者数」とする日本図書館協会の調査の定義と異なる場合は、付記にその定義を記入</t>
    <rPh sb="1" eb="3">
      <t>ユウコウ</t>
    </rPh>
    <rPh sb="3" eb="5">
      <t>トウロク</t>
    </rPh>
    <rPh sb="5" eb="6">
      <t>シャ</t>
    </rPh>
    <rPh sb="6" eb="7">
      <t>スウ</t>
    </rPh>
    <rPh sb="11" eb="13">
      <t>ジドウ</t>
    </rPh>
    <rPh sb="31" eb="33">
      <t>ニホン</t>
    </rPh>
    <rPh sb="33" eb="36">
      <t>トショカン</t>
    </rPh>
    <rPh sb="36" eb="38">
      <t>キョウカイ</t>
    </rPh>
    <rPh sb="39" eb="41">
      <t>チョウサ</t>
    </rPh>
    <rPh sb="42" eb="44">
      <t>テイギ</t>
    </rPh>
    <rPh sb="45" eb="46">
      <t>コト</t>
    </rPh>
    <rPh sb="48" eb="50">
      <t>バアイ</t>
    </rPh>
    <rPh sb="52" eb="54">
      <t>フキ</t>
    </rPh>
    <rPh sb="57" eb="59">
      <t>テイギ</t>
    </rPh>
    <rPh sb="60" eb="62">
      <t>キニュウ</t>
    </rPh>
    <phoneticPr fontId="21"/>
  </si>
  <si>
    <t>※有効登録者数の（うち児童）は、「小学生以下の登録者数」とする日本図書館協会の調査の定義と異なる場合は、付記にその定義を記入</t>
    <phoneticPr fontId="21"/>
  </si>
  <si>
    <t>（うち児童※）</t>
    <rPh sb="3" eb="4">
      <t>ジ</t>
    </rPh>
    <rPh sb="4" eb="5">
      <t>ワラベ</t>
    </rPh>
    <phoneticPr fontId="21"/>
  </si>
  <si>
    <t>※有効登録者数が不明のため全登録者数を記入</t>
    <rPh sb="19" eb="21">
      <t>キニュウ</t>
    </rPh>
    <phoneticPr fontId="21"/>
  </si>
  <si>
    <t>※有効登録者数の児童は、年度末で0～15歳（年報統計による）</t>
    <rPh sb="1" eb="3">
      <t>ユウコウ</t>
    </rPh>
    <rPh sb="3" eb="5">
      <t>トウロク</t>
    </rPh>
    <rPh sb="5" eb="6">
      <t>シャ</t>
    </rPh>
    <rPh sb="6" eb="7">
      <t>スウ</t>
    </rPh>
    <rPh sb="8" eb="10">
      <t>ジドウ</t>
    </rPh>
    <rPh sb="12" eb="15">
      <t>ネンドマツ</t>
    </rPh>
    <rPh sb="20" eb="21">
      <t>サイ</t>
    </rPh>
    <rPh sb="22" eb="24">
      <t>ネンポウ</t>
    </rPh>
    <rPh sb="24" eb="26">
      <t>トウケイ</t>
    </rPh>
    <phoneticPr fontId="21"/>
  </si>
  <si>
    <t>※図書冊数に紙芝居・絵画含む。視聴覚点数にCD-ROM、マイクロフィルム含む。分室（8室）・ＢＭは、中央に含む
※有効登録者数の児童は、中学生以下（年報統計による）</t>
    <rPh sb="57" eb="59">
      <t>ユウコウ</t>
    </rPh>
    <rPh sb="59" eb="61">
      <t>トウロク</t>
    </rPh>
    <rPh sb="61" eb="62">
      <t>シャ</t>
    </rPh>
    <rPh sb="62" eb="63">
      <t>スウ</t>
    </rPh>
    <rPh sb="68" eb="71">
      <t>チュウガクセイ</t>
    </rPh>
    <rPh sb="71" eb="73">
      <t>イカ</t>
    </rPh>
    <phoneticPr fontId="21"/>
  </si>
  <si>
    <t>※有効登録者数の児童は、年度末で0～15歳</t>
    <rPh sb="1" eb="3">
      <t>ユウコウ</t>
    </rPh>
    <rPh sb="3" eb="5">
      <t>トウロク</t>
    </rPh>
    <rPh sb="5" eb="6">
      <t>シャ</t>
    </rPh>
    <rPh sb="6" eb="7">
      <t>スウ</t>
    </rPh>
    <phoneticPr fontId="21"/>
  </si>
  <si>
    <t>※4分室1自動車文庫含む</t>
    <rPh sb="2" eb="4">
      <t>ブンシツ</t>
    </rPh>
    <rPh sb="5" eb="8">
      <t>ジドウシャ</t>
    </rPh>
    <rPh sb="8" eb="10">
      <t>ブンコ</t>
    </rPh>
    <rPh sb="10" eb="11">
      <t>フク</t>
    </rPh>
    <phoneticPr fontId="21"/>
  </si>
  <si>
    <t>※平成25年4月1日開館</t>
    <rPh sb="1" eb="3">
      <t>ヘイセイ</t>
    </rPh>
    <rPh sb="5" eb="6">
      <t>ネン</t>
    </rPh>
    <rPh sb="7" eb="8">
      <t>ガツ</t>
    </rPh>
    <rPh sb="9" eb="10">
      <t>ニチ</t>
    </rPh>
    <rPh sb="10" eb="12">
      <t>カイカン</t>
    </rPh>
    <phoneticPr fontId="21"/>
  </si>
  <si>
    <t>※八尾図書館に移動図書館を含む</t>
    <rPh sb="1" eb="6">
      <t>ヤ</t>
    </rPh>
    <rPh sb="7" eb="9">
      <t>イドウ</t>
    </rPh>
    <rPh sb="9" eb="12">
      <t>トショカン</t>
    </rPh>
    <rPh sb="13" eb="14">
      <t>フク</t>
    </rPh>
    <phoneticPr fontId="21"/>
  </si>
  <si>
    <t>※有効登録者数の児童は年度末で0～15歳（年報統計による）　
※1分室・1自動車文庫は中央図書館に含む。</t>
    <rPh sb="1" eb="3">
      <t>ユウコウ</t>
    </rPh>
    <rPh sb="3" eb="5">
      <t>トウロク</t>
    </rPh>
    <rPh sb="5" eb="6">
      <t>シャ</t>
    </rPh>
    <rPh sb="6" eb="7">
      <t>スウ</t>
    </rPh>
    <phoneticPr fontId="21"/>
  </si>
  <si>
    <t>河南町立図書館</t>
    <rPh sb="0" eb="3">
      <t>カナンチョウ</t>
    </rPh>
    <rPh sb="3" eb="4">
      <t>リツ</t>
    </rPh>
    <rPh sb="4" eb="7">
      <t>トショカン</t>
    </rPh>
    <phoneticPr fontId="21"/>
  </si>
  <si>
    <t xml:space="preserve">↑    </t>
    <phoneticPr fontId="21"/>
  </si>
  <si>
    <t>(不明）</t>
    <rPh sb="1" eb="3">
      <t>フメイ</t>
    </rPh>
    <phoneticPr fontId="21"/>
  </si>
  <si>
    <t>大阪公共図書館協会会報　　Ｎｏ．167　　別紙（1）</t>
    <rPh sb="0" eb="2">
      <t>オオサカ</t>
    </rPh>
    <rPh sb="2" eb="4">
      <t>コウキョウ</t>
    </rPh>
    <rPh sb="4" eb="7">
      <t>トショカン</t>
    </rPh>
    <rPh sb="7" eb="9">
      <t>キョウカイ</t>
    </rPh>
    <rPh sb="9" eb="11">
      <t>カイホウ</t>
    </rPh>
    <rPh sb="21" eb="23">
      <t>ベッシ</t>
    </rPh>
    <phoneticPr fontId="21"/>
  </si>
  <si>
    <t>2019（平成31）年3月31日現在</t>
    <phoneticPr fontId="21"/>
  </si>
  <si>
    <t>2018（平成30）年度末現在</t>
    <rPh sb="12" eb="13">
      <t>マツ</t>
    </rPh>
    <rPh sb="13" eb="15">
      <t>ゲンザイ</t>
    </rPh>
    <phoneticPr fontId="21"/>
  </si>
  <si>
    <t>※団体貸出数は個人貸出数に含み、また、システム入れ替えのため9月～3月までの数値。</t>
    <rPh sb="1" eb="3">
      <t>ダンタイ</t>
    </rPh>
    <rPh sb="3" eb="5">
      <t>カシダシ</t>
    </rPh>
    <rPh sb="5" eb="6">
      <t>スウ</t>
    </rPh>
    <rPh sb="7" eb="9">
      <t>コジン</t>
    </rPh>
    <rPh sb="9" eb="11">
      <t>カシダシ</t>
    </rPh>
    <rPh sb="11" eb="12">
      <t>スウ</t>
    </rPh>
    <rPh sb="13" eb="14">
      <t>フク</t>
    </rPh>
    <rPh sb="23" eb="24">
      <t>イ</t>
    </rPh>
    <rPh sb="25" eb="26">
      <t>カ</t>
    </rPh>
    <rPh sb="31" eb="32">
      <t>ガツ</t>
    </rPh>
    <rPh sb="34" eb="35">
      <t>ガツ</t>
    </rPh>
    <rPh sb="38" eb="40">
      <t>スウチ</t>
    </rPh>
    <phoneticPr fontId="21"/>
  </si>
  <si>
    <t>※有効登録者数の児童は、年度末で0～15歳</t>
    <phoneticPr fontId="21"/>
  </si>
  <si>
    <t>〃</t>
    <phoneticPr fontId="21"/>
  </si>
  <si>
    <t>　↑ 　</t>
    <phoneticPr fontId="21"/>
  </si>
  <si>
    <t>2,884※</t>
    <phoneticPr fontId="21"/>
  </si>
  <si>
    <t xml:space="preserve">※中央図書館の所蔵資料（図書）と受入冊数、除籍冊数には支援センター、ミューズ子ども分室、家庭地域文庫、保存庫の冊数を含む
※中央図書館の貸出実績には支援センター、ミューズ子ども分室、家庭地域文庫、無人の２図書コーナー、まちごと図書館の実績を含む　　　　　　　　　　　　　　　　　　　　　　　　　　　　　　　　　　　　　　　　　　　　　　　　　　　　　　　　　　　　　　　　　　　　　　　　　　　　　　　　　　　　　　※小寺池図書館の所蔵図書には、デイジー262点を含む
※有効登録者数は、全登録者数。
※大阪北部地震で大きな被害があった小寺池図書館と阿武山図書館は以下の期間一部開館とした。一部開館時は予約図書などの受取、予約の受付、返却業務を行い、館内での閲覧は行っていない。
小寺池図書館（平成30年6月21日～平成31年3月27日）
阿武山図書館（平成30年6月20日～10月16日）
</t>
    <rPh sb="113" eb="116">
      <t>トショカン</t>
    </rPh>
    <phoneticPr fontId="20"/>
  </si>
  <si>
    <t>〃</t>
    <phoneticPr fontId="21"/>
  </si>
  <si>
    <t>6※</t>
    <phoneticPr fontId="21"/>
  </si>
  <si>
    <t>24※</t>
    <phoneticPr fontId="21"/>
  </si>
  <si>
    <t>-</t>
  </si>
  <si>
    <t>シティプラザ</t>
  </si>
  <si>
    <t>※倉治図書館の貸出冊数には、Webでの貸出延長18,811冊（内児童書</t>
    <rPh sb="1" eb="3">
      <t>クラジ</t>
    </rPh>
    <rPh sb="3" eb="6">
      <t>トショカン</t>
    </rPh>
    <rPh sb="7" eb="9">
      <t>カシダシ</t>
    </rPh>
    <rPh sb="9" eb="11">
      <t>サッスウ</t>
    </rPh>
    <rPh sb="19" eb="21">
      <t>カシダシ</t>
    </rPh>
    <rPh sb="21" eb="23">
      <t>エンチョウ</t>
    </rPh>
    <rPh sb="29" eb="30">
      <t>サツ</t>
    </rPh>
    <rPh sb="31" eb="32">
      <t>ウチ</t>
    </rPh>
    <rPh sb="32" eb="35">
      <t>ジドウショ</t>
    </rPh>
    <phoneticPr fontId="21"/>
  </si>
  <si>
    <t>↑</t>
    <phoneticPr fontId="21"/>
  </si>
  <si>
    <t>2,957冊）を含む</t>
    <rPh sb="5" eb="6">
      <t>サツ</t>
    </rPh>
    <phoneticPr fontId="21"/>
  </si>
  <si>
    <t>〃</t>
    <phoneticPr fontId="21"/>
  </si>
  <si>
    <t>〃</t>
    <phoneticPr fontId="21"/>
  </si>
  <si>
    <t>※いぶき図書室、利倉西センター図書室を含む</t>
    <rPh sb="4" eb="7">
      <t>トショシツ</t>
    </rPh>
    <rPh sb="8" eb="11">
      <t>トクラニシ</t>
    </rPh>
    <rPh sb="15" eb="18">
      <t>トショシツ</t>
    </rPh>
    <rPh sb="19" eb="20">
      <t>フク</t>
    </rPh>
    <phoneticPr fontId="21"/>
  </si>
  <si>
    <t>〃</t>
    <phoneticPr fontId="21"/>
  </si>
  <si>
    <t>〃</t>
    <phoneticPr fontId="21"/>
  </si>
  <si>
    <t>〃</t>
    <phoneticPr fontId="21"/>
  </si>
  <si>
    <t>〃</t>
    <phoneticPr fontId="21"/>
  </si>
  <si>
    <t>※除籍冊数に含まれる中央図書館への管理換えは231冊</t>
    <phoneticPr fontId="21"/>
  </si>
  <si>
    <t>〃</t>
    <phoneticPr fontId="21"/>
  </si>
  <si>
    <t>さんくす</t>
    <phoneticPr fontId="21"/>
  </si>
  <si>
    <t>※全館において有効登録者数の児童は中学生以下を対象とする。</t>
    <rPh sb="1" eb="3">
      <t>ゼンカン</t>
    </rPh>
    <rPh sb="7" eb="9">
      <t>ユウコウ</t>
    </rPh>
    <rPh sb="9" eb="11">
      <t>トウロク</t>
    </rPh>
    <rPh sb="11" eb="12">
      <t>シャ</t>
    </rPh>
    <rPh sb="12" eb="13">
      <t>スウ</t>
    </rPh>
    <rPh sb="14" eb="16">
      <t>ジドウ</t>
    </rPh>
    <rPh sb="17" eb="20">
      <t>チュウガクセイ</t>
    </rPh>
    <rPh sb="20" eb="22">
      <t>イカ</t>
    </rPh>
    <rPh sb="23" eb="25">
      <t>タイショウ</t>
    </rPh>
    <phoneticPr fontId="21"/>
  </si>
  <si>
    <t>〃</t>
    <phoneticPr fontId="21"/>
  </si>
  <si>
    <t>↑</t>
    <phoneticPr fontId="21"/>
  </si>
  <si>
    <t>〃</t>
    <phoneticPr fontId="21"/>
  </si>
  <si>
    <t>〃</t>
    <phoneticPr fontId="21"/>
  </si>
  <si>
    <t>〃</t>
    <phoneticPr fontId="21"/>
  </si>
  <si>
    <t>〃</t>
    <phoneticPr fontId="21"/>
  </si>
  <si>
    <t>〃</t>
    <phoneticPr fontId="21"/>
  </si>
  <si>
    <t>-</t>
    <phoneticPr fontId="21"/>
  </si>
  <si>
    <t>東大阪地域</t>
    <phoneticPr fontId="21"/>
  </si>
  <si>
    <t>※中央図書館の開館日数は、中央図書館のみで分室や自動車文庫は含まない。その他の数字は中央館・自動車文庫・分室（1０箇所）の合計数
※視聴覚資料は、カセットブックを含まない
※香里ケ丘図書館の個人貸出、団体貸出の数字は香里ケ丘図書館代替サービススポットの数字</t>
    <rPh sb="1" eb="3">
      <t>チュウオウ</t>
    </rPh>
    <rPh sb="3" eb="6">
      <t>トショカン</t>
    </rPh>
    <rPh sb="7" eb="9">
      <t>カイカン</t>
    </rPh>
    <rPh sb="9" eb="11">
      <t>ニッスウ</t>
    </rPh>
    <rPh sb="13" eb="15">
      <t>チュウオウ</t>
    </rPh>
    <rPh sb="15" eb="18">
      <t>トショカン</t>
    </rPh>
    <rPh sb="21" eb="23">
      <t>ブンシツ</t>
    </rPh>
    <rPh sb="24" eb="27">
      <t>ジドウシャ</t>
    </rPh>
    <rPh sb="27" eb="29">
      <t>ブンコ</t>
    </rPh>
    <rPh sb="30" eb="31">
      <t>フク</t>
    </rPh>
    <rPh sb="37" eb="38">
      <t>タ</t>
    </rPh>
    <rPh sb="39" eb="41">
      <t>スウジ</t>
    </rPh>
    <rPh sb="42" eb="44">
      <t>チュウオウ</t>
    </rPh>
    <rPh sb="44" eb="45">
      <t>カン</t>
    </rPh>
    <rPh sb="46" eb="49">
      <t>ジドウシャ</t>
    </rPh>
    <rPh sb="49" eb="51">
      <t>ブンコ</t>
    </rPh>
    <rPh sb="52" eb="54">
      <t>ブンシツ</t>
    </rPh>
    <rPh sb="57" eb="59">
      <t>カショ</t>
    </rPh>
    <rPh sb="61" eb="64">
      <t>ゴウケイスウ</t>
    </rPh>
    <rPh sb="87" eb="91">
      <t>コウリガオカ</t>
    </rPh>
    <rPh sb="91" eb="94">
      <t>トショカン</t>
    </rPh>
    <rPh sb="95" eb="97">
      <t>コジン</t>
    </rPh>
    <rPh sb="97" eb="99">
      <t>カシダシ</t>
    </rPh>
    <rPh sb="100" eb="102">
      <t>ダンタイ</t>
    </rPh>
    <rPh sb="102" eb="104">
      <t>カシダシ</t>
    </rPh>
    <rPh sb="105" eb="107">
      <t>スウジ</t>
    </rPh>
    <rPh sb="108" eb="112">
      <t>コウリガオカ</t>
    </rPh>
    <rPh sb="112" eb="115">
      <t>トショカン</t>
    </rPh>
    <rPh sb="115" eb="117">
      <t>ダイタイ</t>
    </rPh>
    <rPh sb="126" eb="128">
      <t>スウジ</t>
    </rPh>
    <phoneticPr fontId="21"/>
  </si>
  <si>
    <t>〃</t>
    <phoneticPr fontId="21"/>
  </si>
  <si>
    <t>↑</t>
    <phoneticPr fontId="21"/>
  </si>
  <si>
    <t>↑</t>
    <phoneticPr fontId="21"/>
  </si>
  <si>
    <t>↑</t>
    <phoneticPr fontId="21"/>
  </si>
  <si>
    <t>〃</t>
    <phoneticPr fontId="21"/>
  </si>
  <si>
    <t>↑</t>
    <phoneticPr fontId="21"/>
  </si>
  <si>
    <t>守口市生涯学習情報ｾﾝﾀｰ</t>
  </si>
  <si>
    <t>※市内他の図書サービス施設含め、守口市では、更新未実施の為、登録者は全登録者62,405名。</t>
  </si>
  <si>
    <t>北</t>
    <phoneticPr fontId="21"/>
  </si>
  <si>
    <t>此花</t>
    <phoneticPr fontId="21"/>
  </si>
  <si>
    <t>港</t>
    <phoneticPr fontId="21"/>
  </si>
  <si>
    <t>大正</t>
    <phoneticPr fontId="21"/>
  </si>
  <si>
    <t>天王寺</t>
    <phoneticPr fontId="21"/>
  </si>
  <si>
    <t>浪速</t>
    <phoneticPr fontId="21"/>
  </si>
  <si>
    <t>旭</t>
    <phoneticPr fontId="21"/>
  </si>
  <si>
    <t>鶴見</t>
    <phoneticPr fontId="21"/>
  </si>
  <si>
    <t>阿倍野</t>
    <phoneticPr fontId="21"/>
  </si>
  <si>
    <t>住吉</t>
    <phoneticPr fontId="21"/>
  </si>
  <si>
    <t>※分室3室を含む。</t>
    <rPh sb="1" eb="3">
      <t>ブンシツ</t>
    </rPh>
    <rPh sb="4" eb="5">
      <t>シツ</t>
    </rPh>
    <rPh sb="6" eb="7">
      <t>フク</t>
    </rPh>
    <phoneticPr fontId="21"/>
  </si>
  <si>
    <t>※図書コーナー分を含む。</t>
    <phoneticPr fontId="20"/>
  </si>
  <si>
    <t>〃</t>
    <phoneticPr fontId="21"/>
  </si>
  <si>
    <t>※有効登録者数は全登録者数</t>
    <rPh sb="1" eb="3">
      <t>ユウコウ</t>
    </rPh>
    <rPh sb="3" eb="5">
      <t>トウロク</t>
    </rPh>
    <rPh sb="5" eb="6">
      <t>シャ</t>
    </rPh>
    <rPh sb="6" eb="7">
      <t>スウ</t>
    </rPh>
    <rPh sb="8" eb="9">
      <t>ゼン</t>
    </rPh>
    <rPh sb="9" eb="11">
      <t>トウロク</t>
    </rPh>
    <rPh sb="11" eb="12">
      <t>シャ</t>
    </rPh>
    <rPh sb="12" eb="13">
      <t>スウ</t>
    </rPh>
    <phoneticPr fontId="21"/>
  </si>
  <si>
    <t>※有効登録者数（全登録者数）の児童は、14歳以下</t>
    <rPh sb="1" eb="3">
      <t>ユウコウ</t>
    </rPh>
    <rPh sb="3" eb="5">
      <t>トウロク</t>
    </rPh>
    <rPh sb="5" eb="6">
      <t>シャ</t>
    </rPh>
    <rPh sb="6" eb="7">
      <t>スウ</t>
    </rPh>
    <rPh sb="8" eb="9">
      <t>ゼン</t>
    </rPh>
    <rPh sb="9" eb="11">
      <t>トウロク</t>
    </rPh>
    <rPh sb="11" eb="12">
      <t>シャ</t>
    </rPh>
    <rPh sb="12" eb="13">
      <t>スウ</t>
    </rPh>
    <rPh sb="15" eb="17">
      <t>ジドウ</t>
    </rPh>
    <rPh sb="21" eb="22">
      <t>サイ</t>
    </rPh>
    <rPh sb="22" eb="24">
      <t>イカ</t>
    </rPh>
    <phoneticPr fontId="21"/>
  </si>
  <si>
    <t>※中央図書館の視聴覚資料は電子書籍を含む</t>
    <rPh sb="1" eb="3">
      <t>チュウオウ</t>
    </rPh>
    <rPh sb="3" eb="6">
      <t>トショカン</t>
    </rPh>
    <rPh sb="7" eb="10">
      <t>シチョウカク</t>
    </rPh>
    <rPh sb="10" eb="12">
      <t>シリョウ</t>
    </rPh>
    <rPh sb="13" eb="15">
      <t>デンシ</t>
    </rPh>
    <rPh sb="15" eb="17">
      <t>ショセキ</t>
    </rPh>
    <rPh sb="18" eb="19">
      <t>フク</t>
    </rPh>
    <phoneticPr fontId="21"/>
  </si>
  <si>
    <t>〃</t>
    <phoneticPr fontId="21"/>
  </si>
  <si>
    <t>〃</t>
    <phoneticPr fontId="21"/>
  </si>
  <si>
    <t>※有効登録者数は、全登録者数。自動車文庫は平成27年12月廃止</t>
    <rPh sb="1" eb="3">
      <t>ユウコウ</t>
    </rPh>
    <rPh sb="3" eb="6">
      <t>トウロクシャ</t>
    </rPh>
    <rPh sb="6" eb="7">
      <t>スウ</t>
    </rPh>
    <rPh sb="9" eb="10">
      <t>ゼン</t>
    </rPh>
    <rPh sb="10" eb="13">
      <t>トウロクシャ</t>
    </rPh>
    <rPh sb="13" eb="14">
      <t>スウ</t>
    </rPh>
    <rPh sb="15" eb="18">
      <t>ジドウシャ</t>
    </rPh>
    <rPh sb="18" eb="20">
      <t>ブンコ</t>
    </rPh>
    <rPh sb="21" eb="23">
      <t>ヘイセイ</t>
    </rPh>
    <rPh sb="25" eb="26">
      <t>ネン</t>
    </rPh>
    <rPh sb="28" eb="29">
      <t>ガツ</t>
    </rPh>
    <rPh sb="29" eb="31">
      <t>ハイシ</t>
    </rPh>
    <phoneticPr fontId="21"/>
  </si>
  <si>
    <t>※本館は平成30年12月25日、図書コーナーは平成31年3月1日より移転準備のため閉館</t>
    <rPh sb="1" eb="3">
      <t>ホンカン</t>
    </rPh>
    <rPh sb="4" eb="6">
      <t>ヘイセイ</t>
    </rPh>
    <rPh sb="8" eb="9">
      <t>ネン</t>
    </rPh>
    <rPh sb="11" eb="12">
      <t>ツキ</t>
    </rPh>
    <rPh sb="14" eb="15">
      <t>ニチ</t>
    </rPh>
    <rPh sb="16" eb="18">
      <t>トショ</t>
    </rPh>
    <rPh sb="23" eb="25">
      <t>ヘイセイ</t>
    </rPh>
    <rPh sb="27" eb="28">
      <t>ネン</t>
    </rPh>
    <rPh sb="29" eb="30">
      <t>ツキ</t>
    </rPh>
    <rPh sb="31" eb="32">
      <t>ニチ</t>
    </rPh>
    <rPh sb="34" eb="36">
      <t>イテン</t>
    </rPh>
    <rPh sb="36" eb="38">
      <t>ジュンビ</t>
    </rPh>
    <rPh sb="41" eb="43">
      <t>ヘイカン</t>
    </rPh>
    <phoneticPr fontId="21"/>
  </si>
  <si>
    <t>※北千里分室を含む。分室新聞8雑誌41</t>
    <rPh sb="1" eb="6">
      <t>キタセンリブンシツ</t>
    </rPh>
    <rPh sb="7" eb="8">
      <t>フク</t>
    </rPh>
    <rPh sb="10" eb="12">
      <t>ブンシツ</t>
    </rPh>
    <rPh sb="12" eb="14">
      <t>シンブン</t>
    </rPh>
    <rPh sb="15" eb="17">
      <t>ザッシ</t>
    </rPh>
    <phoneticPr fontId="21"/>
  </si>
  <si>
    <t>※山田分室を含む。分室新聞17雑誌46</t>
    <rPh sb="1" eb="5">
      <t>ヤマダブンシツ</t>
    </rPh>
    <rPh sb="6" eb="7">
      <t>フク</t>
    </rPh>
    <rPh sb="9" eb="11">
      <t>ブンシツ</t>
    </rPh>
    <rPh sb="11" eb="13">
      <t>シンブン</t>
    </rPh>
    <rPh sb="15" eb="17">
      <t>ザッシ</t>
    </rPh>
    <phoneticPr fontId="21"/>
  </si>
  <si>
    <t>※有効登録数は、全登録者数</t>
    <rPh sb="1" eb="3">
      <t>ユウコウ</t>
    </rPh>
    <rPh sb="3" eb="5">
      <t>トウロク</t>
    </rPh>
    <rPh sb="5" eb="6">
      <t>スウ</t>
    </rPh>
    <rPh sb="8" eb="9">
      <t>ゼン</t>
    </rPh>
    <rPh sb="9" eb="12">
      <t>トウロクシャ</t>
    </rPh>
    <rPh sb="12" eb="13">
      <t>スウ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</si>
</sst>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0\)"/>
    <numFmt numFmtId="178" formatCode="#,##0.00_);\(#,##0.00\)"/>
    <numFmt numFmtId="179" formatCode="0.00_);\(0.00\)"/>
    <numFmt numFmtId="180" formatCode="#,##0.00_ "/>
    <numFmt numFmtId="181" formatCode="0_);[Red]\(0\)"/>
    <numFmt numFmtId="182" formatCode="0.00_);[Red]\(0.00\)"/>
    <numFmt numFmtId="183" formatCode="#,##0_);[Red]\(#,##0\)"/>
    <numFmt numFmtId="184" formatCode="#,##0_ ;[Red]\-#,##0\ "/>
    <numFmt numFmtId="185" formatCode="#,##0_ "/>
    <numFmt numFmtId="186" formatCode="#,##0.00_);[Red]\(#,##0.00\)"/>
    <numFmt numFmtId="187" formatCode="\(#,##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8"/>
      <name val="ＭＳ Ｐゴシック"/>
      <family val="3"/>
      <charset val="128"/>
    </font>
    <font>
      <sz val="9"/>
      <name val="ＭＳ Ｐゴシック"/>
      <family val="3"/>
      <charset val="128"/>
    </font>
    <font>
      <i/>
      <sz val="11"/>
      <color rgb="FF7F7F7F"/>
      <name val="ＭＳ Ｐゴシック"/>
      <family val="2"/>
      <charset val="128"/>
      <scheme val="minor"/>
    </font>
    <font>
      <sz val="10"/>
      <name val="ＭＳ Ｐゴシック"/>
      <family val="3"/>
      <charset val="128"/>
    </font>
    <font>
      <b/>
      <sz val="16"/>
      <name val="ＭＳ Ｐゴシック"/>
      <family val="3"/>
      <charset val="128"/>
    </font>
    <font>
      <sz val="11"/>
      <color theme="1"/>
      <name val="ＭＳ Ｐゴシック"/>
      <family val="3"/>
      <charset val="128"/>
    </font>
    <font>
      <strike/>
      <sz val="11"/>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s>
  <borders count="52">
    <border>
      <left/>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style="medium">
        <color indexed="8"/>
      </left>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auto="1"/>
      </left>
      <right/>
      <top/>
      <bottom/>
      <diagonal/>
    </border>
    <border>
      <left/>
      <right style="thin">
        <color auto="1"/>
      </right>
      <top/>
      <bottom/>
      <diagonal/>
    </border>
    <border>
      <left/>
      <right style="thin">
        <color rgb="FF000000"/>
      </right>
      <top/>
      <bottom/>
      <diagonal/>
    </border>
    <border>
      <left style="thin">
        <color auto="1"/>
      </left>
      <right style="thin">
        <color auto="1"/>
      </right>
      <top/>
      <bottom/>
      <diagonal/>
    </border>
    <border>
      <left style="thin">
        <color auto="1"/>
      </left>
      <right style="medium">
        <color auto="1"/>
      </right>
      <top/>
      <bottom/>
      <diagonal/>
    </border>
  </borders>
  <cellStyleXfs count="2647">
    <xf numFmtId="0" fontId="0" fillId="0" borderId="0"/>
    <xf numFmtId="38" fontId="19" fillId="0" borderId="0" applyFont="0" applyFill="0" applyBorder="0" applyAlignment="0" applyProtection="0"/>
    <xf numFmtId="0" fontId="24" fillId="0" borderId="0">
      <alignment vertical="center"/>
    </xf>
    <xf numFmtId="38" fontId="19" fillId="0" borderId="0" applyFill="0" applyBorder="0" applyAlignment="0" applyProtection="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9" fillId="0" borderId="0" applyFont="0" applyFill="0" applyBorder="0" applyAlignment="0" applyProtection="0"/>
    <xf numFmtId="38" fontId="16" fillId="0" borderId="0" applyFont="0" applyFill="0" applyBorder="0" applyAlignment="0" applyProtection="0">
      <alignment vertical="center"/>
    </xf>
    <xf numFmtId="38" fontId="15"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0" borderId="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74">
    <xf numFmtId="0" fontId="0" fillId="0" borderId="0" xfId="0"/>
    <xf numFmtId="176" fontId="19" fillId="0" borderId="1" xfId="1" applyNumberFormat="1" applyFont="1" applyFill="1" applyBorder="1" applyAlignment="1">
      <alignment vertical="top" shrinkToFit="1"/>
    </xf>
    <xf numFmtId="176" fontId="19" fillId="0" borderId="0" xfId="1" applyNumberFormat="1" applyFont="1" applyFill="1" applyAlignment="1">
      <alignment vertical="top"/>
    </xf>
    <xf numFmtId="176" fontId="19" fillId="0" borderId="0" xfId="1" applyNumberFormat="1" applyFont="1" applyFill="1" applyBorder="1" applyAlignment="1">
      <alignment horizontal="right" vertical="top" shrinkToFit="1"/>
    </xf>
    <xf numFmtId="176" fontId="19" fillId="0" borderId="0" xfId="1" applyNumberFormat="1" applyFont="1" applyFill="1" applyAlignment="1">
      <alignment horizontal="right" vertical="top"/>
    </xf>
    <xf numFmtId="176" fontId="19" fillId="0" borderId="6" xfId="1" applyNumberFormat="1" applyFont="1" applyFill="1" applyBorder="1" applyAlignment="1">
      <alignment horizontal="center" vertical="top"/>
    </xf>
    <xf numFmtId="176" fontId="19" fillId="0" borderId="0" xfId="1" applyNumberFormat="1" applyFont="1" applyFill="1" applyAlignment="1">
      <alignment horizontal="distributed" vertical="top" wrapText="1"/>
    </xf>
    <xf numFmtId="176" fontId="23" fillId="2" borderId="0" xfId="1" applyNumberFormat="1" applyFont="1" applyFill="1" applyAlignment="1">
      <alignment vertical="top"/>
    </xf>
    <xf numFmtId="176" fontId="23" fillId="2" borderId="0" xfId="1" applyNumberFormat="1" applyFont="1" applyFill="1" applyBorder="1" applyAlignment="1">
      <alignment vertical="top"/>
    </xf>
    <xf numFmtId="38" fontId="23" fillId="2" borderId="0" xfId="1" applyFont="1" applyFill="1" applyAlignment="1">
      <alignment vertical="top"/>
    </xf>
    <xf numFmtId="176" fontId="23" fillId="2" borderId="0" xfId="1" applyNumberFormat="1" applyFont="1" applyFill="1" applyAlignment="1">
      <alignment vertical="top" wrapText="1"/>
    </xf>
    <xf numFmtId="176" fontId="23" fillId="2" borderId="0" xfId="1" applyNumberFormat="1" applyFont="1" applyFill="1" applyAlignment="1">
      <alignment horizontal="right" vertical="top"/>
    </xf>
    <xf numFmtId="176" fontId="23" fillId="2" borderId="0" xfId="1" applyNumberFormat="1" applyFont="1" applyFill="1" applyAlignment="1">
      <alignment horizontal="center" vertical="top"/>
    </xf>
    <xf numFmtId="176" fontId="23" fillId="2" borderId="0" xfId="1" applyNumberFormat="1" applyFont="1" applyFill="1" applyAlignment="1">
      <alignment horizontal="distributed" vertical="top" wrapText="1"/>
    </xf>
    <xf numFmtId="176" fontId="19" fillId="0" borderId="7" xfId="1" applyNumberFormat="1" applyFont="1" applyFill="1" applyBorder="1" applyAlignment="1">
      <alignment horizontal="center" vertical="top" wrapText="1"/>
    </xf>
    <xf numFmtId="176" fontId="19" fillId="0" borderId="0" xfId="1" applyNumberFormat="1" applyFont="1" applyFill="1" applyBorder="1" applyAlignment="1">
      <alignment vertical="top" shrinkToFit="1"/>
    </xf>
    <xf numFmtId="176" fontId="23" fillId="0" borderId="0" xfId="1" applyNumberFormat="1" applyFont="1" applyFill="1" applyAlignment="1">
      <alignment vertical="top"/>
    </xf>
    <xf numFmtId="176" fontId="23" fillId="2" borderId="0" xfId="1" applyNumberFormat="1" applyFont="1" applyFill="1" applyBorder="1" applyAlignment="1" applyProtection="1">
      <alignment vertical="top"/>
    </xf>
    <xf numFmtId="176" fontId="23" fillId="0" borderId="0" xfId="1" applyNumberFormat="1" applyFont="1" applyFill="1" applyAlignment="1">
      <alignment horizontal="distributed" vertical="top" wrapText="1"/>
    </xf>
    <xf numFmtId="176" fontId="23" fillId="2" borderId="0" xfId="1" applyNumberFormat="1" applyFont="1" applyFill="1" applyAlignment="1">
      <alignment vertical="top" shrinkToFit="1"/>
    </xf>
    <xf numFmtId="38" fontId="23" fillId="2" borderId="0" xfId="1" applyFont="1" applyFill="1" applyAlignment="1">
      <alignment horizontal="right" vertical="top"/>
    </xf>
    <xf numFmtId="176" fontId="19" fillId="0" borderId="6" xfId="1" applyNumberFormat="1" applyFont="1" applyFill="1" applyBorder="1" applyAlignment="1">
      <alignment horizontal="center" vertical="center"/>
    </xf>
    <xf numFmtId="176" fontId="19" fillId="0" borderId="7" xfId="1" applyNumberFormat="1" applyFont="1" applyFill="1" applyBorder="1" applyAlignment="1">
      <alignment horizontal="center" vertical="center" wrapText="1"/>
    </xf>
    <xf numFmtId="176" fontId="19" fillId="0" borderId="35" xfId="1" applyNumberFormat="1" applyFont="1" applyFill="1" applyBorder="1" applyAlignment="1">
      <alignment vertical="top" wrapText="1"/>
    </xf>
    <xf numFmtId="176" fontId="19" fillId="0" borderId="47" xfId="1" applyNumberFormat="1" applyFont="1" applyFill="1" applyBorder="1" applyAlignment="1">
      <alignment vertical="top" shrinkToFit="1"/>
    </xf>
    <xf numFmtId="176" fontId="19" fillId="0" borderId="0" xfId="1" applyNumberFormat="1" applyFont="1" applyFill="1" applyBorder="1" applyAlignment="1">
      <alignment horizontal="center" vertical="center"/>
    </xf>
    <xf numFmtId="178" fontId="19" fillId="0" borderId="1" xfId="1" applyNumberFormat="1" applyFont="1" applyFill="1" applyBorder="1" applyAlignment="1">
      <alignment horizontal="center" vertical="center" shrinkToFit="1"/>
    </xf>
    <xf numFmtId="176" fontId="19" fillId="0" borderId="48" xfId="1" applyNumberFormat="1" applyFont="1" applyFill="1" applyBorder="1" applyAlignment="1">
      <alignment vertical="top" shrinkToFit="1"/>
    </xf>
    <xf numFmtId="176" fontId="19" fillId="0" borderId="0" xfId="1" applyNumberFormat="1" applyFont="1" applyFill="1" applyBorder="1" applyAlignment="1">
      <alignment vertical="center" shrinkToFit="1"/>
    </xf>
    <xf numFmtId="176" fontId="19" fillId="0" borderId="1" xfId="1" applyNumberFormat="1" applyFont="1" applyFill="1" applyBorder="1" applyAlignment="1">
      <alignment horizontal="right" vertical="top" indent="1" shrinkToFit="1"/>
    </xf>
    <xf numFmtId="176" fontId="19" fillId="0" borderId="47" xfId="1" applyNumberFormat="1" applyFont="1" applyFill="1" applyBorder="1" applyAlignment="1">
      <alignment horizontal="center" vertical="top" shrinkToFit="1"/>
    </xf>
    <xf numFmtId="176" fontId="19" fillId="0" borderId="3" xfId="1" applyNumberFormat="1" applyFont="1" applyFill="1" applyBorder="1" applyAlignment="1">
      <alignment vertical="top" wrapText="1"/>
    </xf>
    <xf numFmtId="176" fontId="19" fillId="0" borderId="22" xfId="1" applyNumberFormat="1" applyFont="1" applyFill="1" applyBorder="1" applyAlignment="1">
      <alignment vertical="top" wrapText="1"/>
    </xf>
    <xf numFmtId="176" fontId="19" fillId="0" borderId="5" xfId="1" applyNumberFormat="1" applyFont="1" applyFill="1" applyBorder="1" applyAlignment="1">
      <alignment vertical="top" shrinkToFit="1"/>
    </xf>
    <xf numFmtId="183" fontId="19" fillId="0" borderId="48" xfId="1" applyNumberFormat="1" applyFont="1" applyFill="1" applyBorder="1" applyAlignment="1">
      <alignment vertical="top" shrinkToFit="1"/>
    </xf>
    <xf numFmtId="183" fontId="19" fillId="0" borderId="47" xfId="1" applyNumberFormat="1" applyFont="1" applyFill="1" applyBorder="1" applyAlignment="1">
      <alignment vertical="top" shrinkToFit="1"/>
    </xf>
    <xf numFmtId="183" fontId="19" fillId="0" borderId="1" xfId="1" applyNumberFormat="1" applyFont="1" applyFill="1" applyBorder="1" applyAlignment="1">
      <alignment horizontal="right" vertical="top" shrinkToFit="1"/>
    </xf>
    <xf numFmtId="183" fontId="19" fillId="0" borderId="1" xfId="1" applyNumberFormat="1" applyFont="1" applyFill="1" applyBorder="1" applyAlignment="1">
      <alignment vertical="top" shrinkToFit="1"/>
    </xf>
    <xf numFmtId="183" fontId="19" fillId="0" borderId="47" xfId="1" applyNumberFormat="1" applyFont="1" applyFill="1" applyBorder="1" applyAlignment="1">
      <alignment horizontal="right" vertical="top" shrinkToFit="1"/>
    </xf>
    <xf numFmtId="183" fontId="19" fillId="0" borderId="0" xfId="1" applyNumberFormat="1" applyFont="1" applyFill="1" applyBorder="1" applyAlignment="1">
      <alignment vertical="top" shrinkToFit="1"/>
    </xf>
    <xf numFmtId="183" fontId="19" fillId="0" borderId="2" xfId="1" applyNumberFormat="1" applyFont="1" applyFill="1" applyBorder="1" applyAlignment="1">
      <alignment horizontal="right" vertical="top" shrinkToFit="1"/>
    </xf>
    <xf numFmtId="183" fontId="19" fillId="0" borderId="1" xfId="1" applyNumberFormat="1" applyFont="1" applyFill="1" applyBorder="1" applyAlignment="1">
      <alignment horizontal="right" vertical="top" indent="1" shrinkToFit="1"/>
    </xf>
    <xf numFmtId="183" fontId="19" fillId="0" borderId="0" xfId="1" applyNumberFormat="1" applyFont="1" applyFill="1" applyBorder="1" applyAlignment="1">
      <alignment horizontal="right" vertical="top" shrinkToFit="1"/>
    </xf>
    <xf numFmtId="183" fontId="19" fillId="0" borderId="21" xfId="1" applyNumberFormat="1" applyFont="1" applyFill="1" applyBorder="1" applyAlignment="1">
      <alignment horizontal="right" vertical="top" shrinkToFit="1"/>
    </xf>
    <xf numFmtId="183" fontId="19" fillId="0" borderId="48" xfId="1" applyNumberFormat="1" applyFont="1" applyFill="1" applyBorder="1" applyAlignment="1">
      <alignment horizontal="right" vertical="top" shrinkToFit="1"/>
    </xf>
    <xf numFmtId="183" fontId="19" fillId="0" borderId="1" xfId="3" applyNumberFormat="1" applyFont="1" applyFill="1" applyBorder="1" applyAlignment="1">
      <alignment vertical="top"/>
    </xf>
    <xf numFmtId="183" fontId="19" fillId="0" borderId="1" xfId="3" applyNumberFormat="1" applyFont="1" applyFill="1" applyBorder="1" applyAlignment="1">
      <alignment horizontal="right" vertical="top"/>
    </xf>
    <xf numFmtId="37" fontId="19" fillId="0" borderId="1" xfId="3" applyNumberFormat="1" applyFont="1" applyFill="1" applyBorder="1" applyAlignment="1">
      <alignment horizontal="center" vertical="top"/>
    </xf>
    <xf numFmtId="37" fontId="19" fillId="0" borderId="48" xfId="3" applyNumberFormat="1" applyFont="1" applyFill="1" applyBorder="1" applyAlignment="1">
      <alignment vertical="top"/>
    </xf>
    <xf numFmtId="37" fontId="19" fillId="0" borderId="1" xfId="3" applyNumberFormat="1" applyFont="1" applyFill="1" applyBorder="1" applyAlignment="1">
      <alignment horizontal="right" vertical="top"/>
    </xf>
    <xf numFmtId="37" fontId="19" fillId="0" borderId="1" xfId="1" applyNumberFormat="1" applyFont="1" applyFill="1" applyBorder="1" applyAlignment="1">
      <alignment horizontal="center" vertical="top" shrinkToFit="1"/>
    </xf>
    <xf numFmtId="38" fontId="19" fillId="0" borderId="48" xfId="1" applyFont="1" applyFill="1" applyBorder="1" applyAlignment="1">
      <alignment vertical="center" shrinkToFit="1"/>
    </xf>
    <xf numFmtId="183" fontId="19" fillId="0" borderId="47" xfId="1" applyNumberFormat="1" applyFont="1" applyFill="1" applyBorder="1" applyAlignment="1">
      <alignment horizontal="right" vertical="top"/>
    </xf>
    <xf numFmtId="183" fontId="19" fillId="0" borderId="47" xfId="1" applyNumberFormat="1" applyFont="1" applyFill="1" applyBorder="1" applyAlignment="1">
      <alignment vertical="center" shrinkToFit="1"/>
    </xf>
    <xf numFmtId="178" fontId="19" fillId="0" borderId="1" xfId="1" applyNumberFormat="1" applyFont="1" applyFill="1" applyBorder="1" applyAlignment="1">
      <alignment horizontal="right" vertical="top" shrinkToFit="1"/>
    </xf>
    <xf numFmtId="178" fontId="19" fillId="0" borderId="1" xfId="1" applyNumberFormat="1" applyFont="1" applyFill="1" applyBorder="1" applyAlignment="1">
      <alignment horizontal="right" vertical="top"/>
    </xf>
    <xf numFmtId="178" fontId="19" fillId="0" borderId="1" xfId="1" applyNumberFormat="1" applyFont="1" applyFill="1" applyBorder="1" applyAlignment="1">
      <alignment horizontal="right" vertical="center" shrinkToFit="1"/>
    </xf>
    <xf numFmtId="183" fontId="19" fillId="0" borderId="17" xfId="1" applyNumberFormat="1" applyFont="1" applyFill="1" applyBorder="1" applyAlignment="1">
      <alignment horizontal="right" vertical="top" shrinkToFit="1"/>
    </xf>
    <xf numFmtId="38" fontId="19" fillId="0" borderId="15" xfId="1" applyFont="1" applyFill="1" applyBorder="1" applyAlignment="1">
      <alignment vertical="top" shrinkToFit="1"/>
    </xf>
    <xf numFmtId="183" fontId="19" fillId="0" borderId="17" xfId="1" applyNumberFormat="1" applyFont="1" applyFill="1" applyBorder="1" applyAlignment="1">
      <alignment vertical="top" shrinkToFit="1"/>
    </xf>
    <xf numFmtId="183" fontId="19" fillId="0" borderId="16" xfId="1" applyNumberFormat="1" applyFont="1" applyFill="1" applyBorder="1" applyAlignment="1">
      <alignment horizontal="right" vertical="top" shrinkToFit="1"/>
    </xf>
    <xf numFmtId="176" fontId="19" fillId="0" borderId="5" xfId="1" applyNumberFormat="1" applyFont="1" applyFill="1" applyBorder="1" applyAlignment="1">
      <alignment horizontal="left" vertical="top" wrapText="1"/>
    </xf>
    <xf numFmtId="37" fontId="19" fillId="0" borderId="3" xfId="1" applyNumberFormat="1" applyFont="1" applyFill="1" applyBorder="1" applyAlignment="1">
      <alignment vertical="top" shrinkToFit="1"/>
    </xf>
    <xf numFmtId="183" fontId="19" fillId="0" borderId="2" xfId="1" applyNumberFormat="1" applyFont="1" applyFill="1" applyBorder="1" applyAlignment="1">
      <alignment horizontal="right" vertical="top"/>
    </xf>
    <xf numFmtId="183" fontId="19" fillId="0" borderId="2" xfId="3" applyNumberFormat="1" applyFont="1" applyFill="1" applyBorder="1" applyAlignment="1">
      <alignment vertical="top"/>
    </xf>
    <xf numFmtId="183" fontId="19" fillId="0" borderId="2" xfId="3" applyNumberFormat="1" applyFont="1" applyFill="1" applyBorder="1" applyAlignment="1">
      <alignment horizontal="right" vertical="top" indent="1"/>
    </xf>
    <xf numFmtId="183" fontId="19" fillId="0" borderId="49" xfId="3" applyNumberFormat="1" applyFont="1" applyFill="1" applyBorder="1" applyAlignment="1">
      <alignment horizontal="right" vertical="top" indent="1"/>
    </xf>
    <xf numFmtId="37" fontId="19" fillId="0" borderId="0" xfId="3" applyNumberFormat="1" applyFont="1" applyFill="1" applyBorder="1" applyAlignment="1">
      <alignment vertical="top"/>
    </xf>
    <xf numFmtId="183" fontId="19" fillId="0" borderId="0" xfId="3" applyNumberFormat="1" applyFont="1" applyFill="1" applyBorder="1" applyAlignment="1">
      <alignment horizontal="right" vertical="top" indent="1"/>
    </xf>
    <xf numFmtId="37" fontId="19" fillId="0" borderId="2" xfId="3" applyNumberFormat="1" applyFont="1" applyFill="1" applyBorder="1" applyAlignment="1">
      <alignment vertical="top"/>
    </xf>
    <xf numFmtId="37" fontId="19" fillId="0" borderId="2" xfId="3" applyNumberFormat="1" applyFont="1" applyFill="1" applyBorder="1" applyAlignment="1">
      <alignment horizontal="center" vertical="top"/>
    </xf>
    <xf numFmtId="37" fontId="19" fillId="0" borderId="48" xfId="3" applyNumberFormat="1" applyFont="1" applyFill="1" applyBorder="1" applyAlignment="1">
      <alignment horizontal="center" vertical="top"/>
    </xf>
    <xf numFmtId="178" fontId="19" fillId="0" borderId="50" xfId="1" applyNumberFormat="1" applyFont="1" applyFill="1" applyBorder="1" applyAlignment="1">
      <alignment horizontal="right" vertical="top" shrinkToFit="1"/>
    </xf>
    <xf numFmtId="37" fontId="19" fillId="0" borderId="47" xfId="1" applyNumberFormat="1" applyFont="1" applyFill="1" applyBorder="1" applyAlignment="1">
      <alignment vertical="top" shrinkToFit="1"/>
    </xf>
    <xf numFmtId="176" fontId="19" fillId="0" borderId="27" xfId="1" applyNumberFormat="1" applyFont="1" applyFill="1" applyBorder="1" applyAlignment="1">
      <alignment vertical="top" wrapText="1"/>
    </xf>
    <xf numFmtId="176" fontId="19" fillId="0" borderId="13" xfId="1" applyNumberFormat="1" applyFont="1" applyFill="1" applyBorder="1" applyAlignment="1">
      <alignment vertical="top" wrapText="1"/>
    </xf>
    <xf numFmtId="176" fontId="19" fillId="0" borderId="0" xfId="1" applyNumberFormat="1" applyFont="1" applyFill="1" applyBorder="1" applyAlignment="1">
      <alignment vertical="top"/>
    </xf>
    <xf numFmtId="38" fontId="19" fillId="0" borderId="48" xfId="1" applyFont="1" applyFill="1" applyBorder="1" applyAlignment="1">
      <alignment vertical="top"/>
    </xf>
    <xf numFmtId="38" fontId="19" fillId="0" borderId="15" xfId="1" applyFont="1" applyFill="1" applyBorder="1" applyAlignment="1">
      <alignment vertical="top"/>
    </xf>
    <xf numFmtId="176" fontId="19" fillId="0" borderId="16" xfId="1" applyNumberFormat="1" applyFont="1" applyFill="1" applyBorder="1" applyAlignment="1">
      <alignment vertical="top"/>
    </xf>
    <xf numFmtId="176" fontId="19" fillId="0" borderId="15" xfId="1" applyNumberFormat="1" applyFont="1" applyFill="1" applyBorder="1" applyAlignment="1">
      <alignment vertical="top"/>
    </xf>
    <xf numFmtId="176" fontId="19" fillId="0" borderId="1" xfId="1" applyNumberFormat="1" applyFont="1" applyFill="1" applyBorder="1" applyAlignment="1">
      <alignment vertical="top"/>
    </xf>
    <xf numFmtId="176" fontId="19" fillId="0" borderId="0" xfId="1" applyNumberFormat="1" applyFont="1" applyFill="1" applyBorder="1" applyAlignment="1">
      <alignment horizontal="center" vertical="top"/>
    </xf>
    <xf numFmtId="176" fontId="19" fillId="0" borderId="1" xfId="1" applyNumberFormat="1" applyFont="1" applyFill="1" applyBorder="1" applyAlignment="1">
      <alignment horizontal="center" vertical="top"/>
    </xf>
    <xf numFmtId="38" fontId="19" fillId="0" borderId="0" xfId="1" applyFont="1" applyFill="1" applyBorder="1" applyAlignment="1">
      <alignment vertical="top"/>
    </xf>
    <xf numFmtId="176" fontId="19" fillId="0" borderId="2" xfId="1" applyNumberFormat="1" applyFont="1" applyFill="1" applyBorder="1" applyAlignment="1">
      <alignment vertical="top"/>
    </xf>
    <xf numFmtId="176" fontId="19" fillId="0" borderId="8" xfId="1" applyNumberFormat="1" applyFont="1" applyFill="1" applyBorder="1" applyAlignment="1">
      <alignment horizontal="right" vertical="top"/>
    </xf>
    <xf numFmtId="38" fontId="19" fillId="0" borderId="19" xfId="1" applyFont="1" applyFill="1" applyBorder="1" applyAlignment="1">
      <alignment horizontal="right" vertical="top"/>
    </xf>
    <xf numFmtId="38" fontId="19" fillId="0" borderId="8" xfId="1" applyFont="1" applyFill="1" applyBorder="1" applyAlignment="1">
      <alignment horizontal="right" vertical="top"/>
    </xf>
    <xf numFmtId="176" fontId="19" fillId="0" borderId="20" xfId="1" applyNumberFormat="1" applyFont="1" applyFill="1" applyBorder="1" applyAlignment="1">
      <alignment horizontal="right" vertical="top"/>
    </xf>
    <xf numFmtId="176" fontId="19" fillId="0" borderId="21" xfId="1" applyNumberFormat="1" applyFont="1" applyFill="1" applyBorder="1" applyAlignment="1">
      <alignment horizontal="right" vertical="top"/>
    </xf>
    <xf numFmtId="176" fontId="19" fillId="0" borderId="19" xfId="1" applyNumberFormat="1" applyFont="1" applyFill="1" applyBorder="1" applyAlignment="1">
      <alignment horizontal="right" vertical="top"/>
    </xf>
    <xf numFmtId="183" fontId="19" fillId="0" borderId="50" xfId="1" applyNumberFormat="1" applyFont="1" applyFill="1" applyBorder="1" applyAlignment="1">
      <alignment vertical="top" shrinkToFit="1"/>
    </xf>
    <xf numFmtId="183" fontId="19" fillId="0" borderId="50" xfId="1" applyNumberFormat="1" applyFont="1" applyFill="1" applyBorder="1" applyAlignment="1">
      <alignment horizontal="right" vertical="top" shrinkToFit="1"/>
    </xf>
    <xf numFmtId="184" fontId="19" fillId="0" borderId="1" xfId="1" applyNumberFormat="1" applyFont="1" applyFill="1" applyBorder="1" applyAlignment="1">
      <alignment horizontal="right" vertical="top" shrinkToFit="1"/>
    </xf>
    <xf numFmtId="183" fontId="19" fillId="0" borderId="1" xfId="1" applyNumberFormat="1" applyFont="1" applyFill="1" applyBorder="1" applyAlignment="1">
      <alignment vertical="top"/>
    </xf>
    <xf numFmtId="183" fontId="19" fillId="0" borderId="1" xfId="1" applyNumberFormat="1" applyFont="1" applyFill="1" applyBorder="1" applyAlignment="1">
      <alignment horizontal="right" vertical="top"/>
    </xf>
    <xf numFmtId="183" fontId="19" fillId="0" borderId="2" xfId="1" applyNumberFormat="1" applyFont="1" applyFill="1" applyBorder="1" applyAlignment="1">
      <alignment horizontal="right" vertical="center" shrinkToFit="1"/>
    </xf>
    <xf numFmtId="184" fontId="19" fillId="0" borderId="1" xfId="1" applyNumberFormat="1" applyFont="1" applyFill="1" applyBorder="1" applyAlignment="1">
      <alignment vertical="top" shrinkToFit="1"/>
    </xf>
    <xf numFmtId="186" fontId="19" fillId="0" borderId="1" xfId="1" applyNumberFormat="1" applyFont="1" applyFill="1" applyBorder="1" applyAlignment="1">
      <alignment horizontal="right" vertical="top" shrinkToFit="1"/>
    </xf>
    <xf numFmtId="38" fontId="19" fillId="0" borderId="47" xfId="1" applyFont="1" applyFill="1" applyBorder="1" applyAlignment="1">
      <alignment vertical="center" shrinkToFit="1"/>
    </xf>
    <xf numFmtId="184" fontId="19" fillId="0" borderId="47" xfId="1" applyNumberFormat="1" applyFont="1" applyFill="1" applyBorder="1" applyAlignment="1">
      <alignment vertical="top" shrinkToFit="1"/>
    </xf>
    <xf numFmtId="184" fontId="19" fillId="0" borderId="0" xfId="1" applyNumberFormat="1" applyFont="1" applyFill="1" applyBorder="1" applyAlignment="1">
      <alignment vertical="top" shrinkToFit="1"/>
    </xf>
    <xf numFmtId="184" fontId="19" fillId="0" borderId="1" xfId="1" applyNumberFormat="1" applyFont="1" applyFill="1" applyBorder="1" applyAlignment="1">
      <alignment horizontal="center" vertical="top" shrinkToFit="1"/>
    </xf>
    <xf numFmtId="187" fontId="19" fillId="0" borderId="48" xfId="3" applyNumberFormat="1" applyFont="1" applyFill="1" applyBorder="1" applyAlignment="1">
      <alignment vertical="top" shrinkToFit="1"/>
    </xf>
    <xf numFmtId="187" fontId="19" fillId="0" borderId="0" xfId="1" applyNumberFormat="1" applyFont="1" applyFill="1" applyBorder="1" applyAlignment="1">
      <alignment horizontal="right" vertical="center" shrinkToFit="1"/>
    </xf>
    <xf numFmtId="176" fontId="29" fillId="2" borderId="8" xfId="1" applyNumberFormat="1" applyFont="1" applyFill="1" applyBorder="1" applyAlignment="1">
      <alignment horizontal="left" vertical="top"/>
    </xf>
    <xf numFmtId="176" fontId="19" fillId="2" borderId="0" xfId="1" applyNumberFormat="1" applyFont="1" applyFill="1" applyAlignment="1">
      <alignment vertical="top"/>
    </xf>
    <xf numFmtId="38" fontId="19" fillId="2" borderId="0" xfId="1" applyFont="1" applyFill="1" applyAlignment="1">
      <alignment vertical="top"/>
    </xf>
    <xf numFmtId="176" fontId="19" fillId="2" borderId="0" xfId="1" applyNumberFormat="1" applyFont="1" applyFill="1" applyAlignment="1">
      <alignment horizontal="right" vertical="top"/>
    </xf>
    <xf numFmtId="176" fontId="19" fillId="2" borderId="0" xfId="1" applyNumberFormat="1" applyFont="1" applyFill="1" applyAlignment="1">
      <alignment horizontal="center" vertical="top"/>
    </xf>
    <xf numFmtId="176" fontId="19" fillId="2" borderId="9" xfId="1" applyNumberFormat="1" applyFont="1" applyFill="1" applyBorder="1" applyAlignment="1">
      <alignment horizontal="center" vertical="top"/>
    </xf>
    <xf numFmtId="176" fontId="19" fillId="2" borderId="10" xfId="1" applyNumberFormat="1" applyFont="1" applyFill="1" applyBorder="1" applyAlignment="1">
      <alignment vertical="top"/>
    </xf>
    <xf numFmtId="176" fontId="19" fillId="2" borderId="10" xfId="1" applyNumberFormat="1" applyFont="1" applyFill="1" applyBorder="1" applyAlignment="1">
      <alignment vertical="top" shrinkToFit="1"/>
    </xf>
    <xf numFmtId="176" fontId="19" fillId="2" borderId="26" xfId="1" applyNumberFormat="1" applyFont="1" applyFill="1" applyBorder="1" applyAlignment="1">
      <alignment horizontal="right" vertical="top"/>
    </xf>
    <xf numFmtId="176" fontId="19" fillId="2" borderId="24" xfId="1" applyNumberFormat="1" applyFont="1" applyFill="1" applyBorder="1" applyAlignment="1">
      <alignment vertical="top"/>
    </xf>
    <xf numFmtId="176" fontId="19" fillId="2" borderId="43" xfId="1" applyNumberFormat="1" applyFont="1" applyFill="1" applyBorder="1" applyAlignment="1">
      <alignment horizontal="center" vertical="top"/>
    </xf>
    <xf numFmtId="176" fontId="19" fillId="2" borderId="26" xfId="1" applyNumberFormat="1" applyFont="1" applyFill="1" applyBorder="1" applyAlignment="1">
      <alignment horizontal="center" vertical="top"/>
    </xf>
    <xf numFmtId="176" fontId="19" fillId="2" borderId="26" xfId="1" applyNumberFormat="1" applyFont="1" applyFill="1" applyBorder="1" applyAlignment="1">
      <alignment vertical="top"/>
    </xf>
    <xf numFmtId="176" fontId="19" fillId="2" borderId="13" xfId="1" applyNumberFormat="1" applyFont="1" applyFill="1" applyBorder="1" applyAlignment="1">
      <alignment vertical="top" wrapText="1"/>
    </xf>
    <xf numFmtId="176" fontId="19" fillId="2" borderId="6" xfId="1" applyNumberFormat="1" applyFont="1" applyFill="1" applyBorder="1" applyAlignment="1">
      <alignment horizontal="center" vertical="top"/>
    </xf>
    <xf numFmtId="176" fontId="19" fillId="2" borderId="0" xfId="1" applyNumberFormat="1" applyFont="1" applyFill="1" applyBorder="1" applyAlignment="1">
      <alignment vertical="top"/>
    </xf>
    <xf numFmtId="176" fontId="19" fillId="2" borderId="0" xfId="1" applyNumberFormat="1" applyFont="1" applyFill="1" applyBorder="1" applyAlignment="1">
      <alignment vertical="top" shrinkToFit="1"/>
    </xf>
    <xf numFmtId="176" fontId="19" fillId="2" borderId="1" xfId="1" applyNumberFormat="1" applyFont="1" applyFill="1" applyBorder="1" applyAlignment="1">
      <alignment horizontal="right" vertical="top"/>
    </xf>
    <xf numFmtId="176" fontId="19" fillId="2" borderId="1" xfId="1" applyNumberFormat="1" applyFont="1" applyFill="1" applyBorder="1" applyAlignment="1">
      <alignment vertical="top"/>
    </xf>
    <xf numFmtId="176" fontId="19" fillId="2" borderId="17" xfId="1" applyNumberFormat="1" applyFont="1" applyFill="1" applyBorder="1" applyAlignment="1">
      <alignment vertical="top"/>
    </xf>
    <xf numFmtId="38" fontId="19" fillId="2" borderId="15" xfId="1" applyFont="1" applyFill="1" applyBorder="1" applyAlignment="1">
      <alignment vertical="top"/>
    </xf>
    <xf numFmtId="176" fontId="19" fillId="2" borderId="15" xfId="1" applyNumberFormat="1" applyFont="1" applyFill="1" applyBorder="1" applyAlignment="1">
      <alignment vertical="top"/>
    </xf>
    <xf numFmtId="38" fontId="19" fillId="2" borderId="48" xfId="1" applyFont="1" applyFill="1" applyBorder="1" applyAlignment="1">
      <alignment horizontal="right" vertical="top"/>
    </xf>
    <xf numFmtId="176" fontId="19" fillId="2" borderId="48" xfId="1" applyNumberFormat="1" applyFont="1" applyFill="1" applyBorder="1" applyAlignment="1">
      <alignment vertical="top"/>
    </xf>
    <xf numFmtId="176" fontId="19" fillId="2" borderId="1" xfId="1" applyNumberFormat="1" applyFont="1" applyFill="1" applyBorder="1" applyAlignment="1">
      <alignment horizontal="center" vertical="top"/>
    </xf>
    <xf numFmtId="38" fontId="19" fillId="2" borderId="48" xfId="1" applyFont="1" applyFill="1" applyBorder="1" applyAlignment="1">
      <alignment horizontal="left" vertical="top"/>
    </xf>
    <xf numFmtId="38" fontId="19" fillId="2" borderId="0" xfId="1" applyFont="1" applyFill="1" applyBorder="1" applyAlignment="1">
      <alignment vertical="top"/>
    </xf>
    <xf numFmtId="176" fontId="19" fillId="2" borderId="16" xfId="1" applyNumberFormat="1" applyFont="1" applyFill="1" applyBorder="1" applyAlignment="1">
      <alignment vertical="top"/>
    </xf>
    <xf numFmtId="176" fontId="19" fillId="2" borderId="16" xfId="1" applyNumberFormat="1" applyFont="1" applyFill="1" applyBorder="1" applyAlignment="1">
      <alignment horizontal="right" vertical="top"/>
    </xf>
    <xf numFmtId="176" fontId="19" fillId="2" borderId="16" xfId="1" applyNumberFormat="1" applyFont="1" applyFill="1" applyBorder="1" applyAlignment="1">
      <alignment horizontal="center" vertical="top"/>
    </xf>
    <xf numFmtId="176" fontId="19" fillId="2" borderId="5" xfId="1" applyNumberFormat="1" applyFont="1" applyFill="1" applyBorder="1" applyAlignment="1">
      <alignment vertical="top" wrapText="1"/>
    </xf>
    <xf numFmtId="38" fontId="19" fillId="2" borderId="48" xfId="1" applyFont="1" applyFill="1" applyBorder="1" applyAlignment="1">
      <alignment horizontal="center" vertical="top"/>
    </xf>
    <xf numFmtId="176" fontId="19" fillId="2" borderId="47" xfId="1" applyNumberFormat="1" applyFont="1" applyFill="1" applyBorder="1" applyAlignment="1">
      <alignment vertical="top"/>
    </xf>
    <xf numFmtId="176" fontId="19" fillId="2" borderId="0" xfId="1" applyNumberFormat="1" applyFont="1" applyFill="1" applyBorder="1" applyAlignment="1">
      <alignment horizontal="left" vertical="top"/>
    </xf>
    <xf numFmtId="176" fontId="19" fillId="2" borderId="0" xfId="1" applyNumberFormat="1" applyFont="1" applyFill="1" applyBorder="1" applyAlignment="1">
      <alignment horizontal="center" vertical="top"/>
    </xf>
    <xf numFmtId="176" fontId="28" fillId="2" borderId="1" xfId="1" applyNumberFormat="1" applyFont="1" applyFill="1" applyBorder="1" applyAlignment="1">
      <alignment horizontal="center" vertical="top"/>
    </xf>
    <xf numFmtId="38" fontId="19" fillId="2" borderId="48" xfId="1" applyFont="1" applyFill="1" applyBorder="1" applyAlignment="1">
      <alignment vertical="top"/>
    </xf>
    <xf numFmtId="176" fontId="19" fillId="2" borderId="18" xfId="1" applyNumberFormat="1" applyFont="1" applyFill="1" applyBorder="1" applyAlignment="1">
      <alignment horizontal="center" vertical="top"/>
    </xf>
    <xf numFmtId="176" fontId="19" fillId="2" borderId="8" xfId="1" applyNumberFormat="1" applyFont="1" applyFill="1" applyBorder="1" applyAlignment="1">
      <alignment vertical="top" shrinkToFit="1"/>
    </xf>
    <xf numFmtId="176" fontId="19" fillId="2" borderId="21" xfId="1" applyNumberFormat="1" applyFont="1" applyFill="1" applyBorder="1" applyAlignment="1">
      <alignment horizontal="right" vertical="top"/>
    </xf>
    <xf numFmtId="176" fontId="19" fillId="2" borderId="20" xfId="1" applyNumberFormat="1" applyFont="1" applyFill="1" applyBorder="1" applyAlignment="1">
      <alignment horizontal="right" vertical="top"/>
    </xf>
    <xf numFmtId="38" fontId="19" fillId="2" borderId="19" xfId="1" applyFont="1" applyFill="1" applyBorder="1" applyAlignment="1">
      <alignment horizontal="right" vertical="top"/>
    </xf>
    <xf numFmtId="176" fontId="19" fillId="2" borderId="19" xfId="1" applyNumberFormat="1" applyFont="1" applyFill="1" applyBorder="1" applyAlignment="1">
      <alignment horizontal="right" vertical="top"/>
    </xf>
    <xf numFmtId="176" fontId="19" fillId="2" borderId="20" xfId="1" applyNumberFormat="1" applyFont="1" applyFill="1" applyBorder="1" applyAlignment="1">
      <alignment vertical="top"/>
    </xf>
    <xf numFmtId="176" fontId="19" fillId="2" borderId="8" xfId="1" applyNumberFormat="1" applyFont="1" applyFill="1" applyBorder="1" applyAlignment="1">
      <alignment horizontal="right" vertical="top"/>
    </xf>
    <xf numFmtId="38" fontId="19" fillId="2" borderId="8" xfId="1" applyFont="1" applyFill="1" applyBorder="1" applyAlignment="1">
      <alignment horizontal="right" vertical="top"/>
    </xf>
    <xf numFmtId="176" fontId="19" fillId="2" borderId="21" xfId="1" applyNumberFormat="1" applyFont="1" applyFill="1" applyBorder="1" applyAlignment="1">
      <alignment vertical="top"/>
    </xf>
    <xf numFmtId="176" fontId="19" fillId="2" borderId="21" xfId="1" applyNumberFormat="1" applyFont="1" applyFill="1" applyBorder="1" applyAlignment="1">
      <alignment horizontal="center" vertical="top"/>
    </xf>
    <xf numFmtId="176" fontId="19" fillId="0" borderId="9" xfId="1" applyNumberFormat="1" applyFont="1" applyFill="1" applyBorder="1" applyAlignment="1">
      <alignment horizontal="left" vertical="center"/>
    </xf>
    <xf numFmtId="176" fontId="19" fillId="0" borderId="24" xfId="1" applyNumberFormat="1" applyFont="1" applyFill="1" applyBorder="1" applyAlignment="1">
      <alignment horizontal="distributed" vertical="center"/>
    </xf>
    <xf numFmtId="176" fontId="19" fillId="0" borderId="24" xfId="1" applyNumberFormat="1" applyFont="1" applyFill="1" applyBorder="1" applyAlignment="1">
      <alignment horizontal="right" vertical="top" shrinkToFit="1"/>
    </xf>
    <xf numFmtId="176" fontId="19" fillId="0" borderId="26" xfId="1" applyNumberFormat="1" applyFont="1" applyFill="1" applyBorder="1" applyAlignment="1">
      <alignment horizontal="right" vertical="top" shrinkToFit="1"/>
    </xf>
    <xf numFmtId="176" fontId="19" fillId="0" borderId="25" xfId="1" applyNumberFormat="1" applyFont="1" applyFill="1" applyBorder="1" applyAlignment="1">
      <alignment horizontal="right" vertical="top" shrinkToFit="1"/>
    </xf>
    <xf numFmtId="38" fontId="19" fillId="0" borderId="24" xfId="1" applyFont="1" applyFill="1" applyBorder="1" applyAlignment="1">
      <alignment horizontal="right" vertical="top" shrinkToFit="1"/>
    </xf>
    <xf numFmtId="183" fontId="19" fillId="0" borderId="24" xfId="1" applyNumberFormat="1" applyFont="1" applyFill="1" applyBorder="1" applyAlignment="1">
      <alignment horizontal="right" vertical="top" shrinkToFit="1"/>
    </xf>
    <xf numFmtId="176" fontId="19" fillId="0" borderId="10" xfId="1" applyNumberFormat="1" applyFont="1" applyFill="1" applyBorder="1" applyAlignment="1">
      <alignment horizontal="right" vertical="top" shrinkToFit="1"/>
    </xf>
    <xf numFmtId="176" fontId="19" fillId="0" borderId="25" xfId="1" applyNumberFormat="1" applyFont="1" applyFill="1" applyBorder="1" applyAlignment="1">
      <alignment vertical="top" shrinkToFit="1"/>
    </xf>
    <xf numFmtId="38" fontId="19" fillId="0" borderId="10" xfId="1" applyFont="1" applyFill="1" applyBorder="1" applyAlignment="1">
      <alignment horizontal="right" vertical="top" shrinkToFit="1"/>
    </xf>
    <xf numFmtId="38" fontId="19" fillId="0" borderId="24" xfId="1" applyFont="1" applyFill="1" applyBorder="1" applyAlignment="1">
      <alignment vertical="top" shrinkToFit="1"/>
    </xf>
    <xf numFmtId="176" fontId="19" fillId="0" borderId="26" xfId="1" applyNumberFormat="1" applyFont="1" applyFill="1" applyBorder="1" applyAlignment="1">
      <alignment vertical="top" shrinkToFit="1"/>
    </xf>
    <xf numFmtId="176" fontId="19" fillId="0" borderId="26" xfId="1" applyNumberFormat="1" applyFont="1" applyFill="1" applyBorder="1" applyAlignment="1">
      <alignment horizontal="center" vertical="top" shrinkToFit="1"/>
    </xf>
    <xf numFmtId="176" fontId="19" fillId="0" borderId="48" xfId="1" applyNumberFormat="1" applyFont="1" applyFill="1" applyBorder="1" applyAlignment="1">
      <alignment horizontal="right" vertical="top" indent="1" shrinkToFit="1"/>
    </xf>
    <xf numFmtId="176" fontId="19" fillId="0" borderId="47" xfId="1" applyNumberFormat="1" applyFont="1" applyFill="1" applyBorder="1" applyAlignment="1">
      <alignment horizontal="right" vertical="top" indent="1" shrinkToFit="1"/>
    </xf>
    <xf numFmtId="176" fontId="19" fillId="0" borderId="6" xfId="1" applyNumberFormat="1" applyFont="1" applyFill="1" applyBorder="1" applyAlignment="1">
      <alignment horizontal="right" vertical="center"/>
    </xf>
    <xf numFmtId="176" fontId="19" fillId="0" borderId="0" xfId="1" applyNumberFormat="1" applyFont="1" applyFill="1" applyBorder="1" applyAlignment="1">
      <alignment horizontal="distributed" vertical="center"/>
    </xf>
    <xf numFmtId="176" fontId="19" fillId="0" borderId="47" xfId="1" applyNumberFormat="1" applyFont="1" applyFill="1" applyBorder="1" applyAlignment="1">
      <alignment horizontal="right" vertical="top" shrinkToFit="1"/>
    </xf>
    <xf numFmtId="176" fontId="19" fillId="0" borderId="48" xfId="1" applyNumberFormat="1" applyFont="1" applyFill="1" applyBorder="1" applyAlignment="1">
      <alignment horizontal="right" vertical="top" shrinkToFit="1"/>
    </xf>
    <xf numFmtId="176" fontId="19" fillId="0" borderId="33" xfId="1" applyNumberFormat="1" applyFont="1" applyFill="1" applyBorder="1" applyAlignment="1">
      <alignment horizontal="left" vertical="center"/>
    </xf>
    <xf numFmtId="176" fontId="19" fillId="0" borderId="15" xfId="1" applyNumberFormat="1" applyFont="1" applyFill="1" applyBorder="1" applyAlignment="1">
      <alignment horizontal="center" vertical="center"/>
    </xf>
    <xf numFmtId="176" fontId="19" fillId="0" borderId="16" xfId="1" applyNumberFormat="1" applyFont="1" applyFill="1" applyBorder="1" applyAlignment="1">
      <alignment horizontal="right" vertical="top" shrinkToFit="1"/>
    </xf>
    <xf numFmtId="38" fontId="19" fillId="0" borderId="15" xfId="1" applyFont="1" applyFill="1" applyBorder="1" applyAlignment="1">
      <alignment horizontal="right" vertical="top" shrinkToFit="1"/>
    </xf>
    <xf numFmtId="183" fontId="19" fillId="0" borderId="15" xfId="1" applyNumberFormat="1" applyFont="1" applyFill="1" applyBorder="1" applyAlignment="1">
      <alignment horizontal="right" vertical="top" shrinkToFit="1"/>
    </xf>
    <xf numFmtId="176" fontId="19" fillId="0" borderId="17" xfId="1" applyNumberFormat="1" applyFont="1" applyFill="1" applyBorder="1" applyAlignment="1">
      <alignment horizontal="right" vertical="top" shrinkToFit="1"/>
    </xf>
    <xf numFmtId="176" fontId="19" fillId="0" borderId="17" xfId="1" applyNumberFormat="1" applyFont="1" applyFill="1" applyBorder="1" applyAlignment="1">
      <alignment vertical="top" shrinkToFit="1"/>
    </xf>
    <xf numFmtId="176" fontId="19" fillId="0" borderId="15" xfId="1" applyNumberFormat="1" applyFont="1" applyFill="1" applyBorder="1" applyAlignment="1">
      <alignment vertical="top" shrinkToFit="1"/>
    </xf>
    <xf numFmtId="38" fontId="19" fillId="0" borderId="14" xfId="1" applyFont="1" applyFill="1" applyBorder="1" applyAlignment="1">
      <alignment horizontal="right" vertical="top" shrinkToFit="1"/>
    </xf>
    <xf numFmtId="176" fontId="19" fillId="0" borderId="16" xfId="1" applyNumberFormat="1" applyFont="1" applyFill="1" applyBorder="1" applyAlignment="1">
      <alignment vertical="top" shrinkToFit="1"/>
    </xf>
    <xf numFmtId="176" fontId="19" fillId="0" borderId="16" xfId="1" applyNumberFormat="1" applyFont="1" applyFill="1" applyBorder="1" applyAlignment="1">
      <alignment horizontal="center" vertical="top" shrinkToFit="1"/>
    </xf>
    <xf numFmtId="176" fontId="19" fillId="0" borderId="47" xfId="1" applyNumberFormat="1" applyFont="1" applyFill="1" applyBorder="1" applyAlignment="1">
      <alignment horizontal="right" vertical="top"/>
    </xf>
    <xf numFmtId="176" fontId="19" fillId="0" borderId="3" xfId="1" applyNumberFormat="1" applyFont="1" applyFill="1" applyBorder="1" applyAlignment="1">
      <alignment vertical="top" shrinkToFit="1"/>
    </xf>
    <xf numFmtId="176" fontId="19" fillId="0" borderId="47" xfId="1" applyNumberFormat="1" applyFont="1" applyFill="1" applyBorder="1" applyAlignment="1">
      <alignment vertical="top"/>
    </xf>
    <xf numFmtId="176" fontId="19" fillId="0" borderId="14" xfId="1" applyNumberFormat="1" applyFont="1" applyFill="1" applyBorder="1" applyAlignment="1">
      <alignment horizontal="distributed" vertical="center"/>
    </xf>
    <xf numFmtId="187" fontId="19" fillId="0" borderId="15" xfId="1" applyNumberFormat="1" applyFont="1" applyFill="1" applyBorder="1" applyAlignment="1">
      <alignment horizontal="right" vertical="top" shrinkToFit="1"/>
    </xf>
    <xf numFmtId="187" fontId="19" fillId="0" borderId="48" xfId="0" applyNumberFormat="1" applyFont="1" applyFill="1" applyBorder="1" applyAlignment="1">
      <alignment horizontal="right" vertical="top" shrinkToFit="1"/>
    </xf>
    <xf numFmtId="183" fontId="19" fillId="0" borderId="0" xfId="1" applyNumberFormat="1" applyFont="1" applyFill="1" applyBorder="1" applyAlignment="1">
      <alignment horizontal="right" vertical="top"/>
    </xf>
    <xf numFmtId="183" fontId="19" fillId="0" borderId="48" xfId="1" applyNumberFormat="1" applyFont="1" applyFill="1" applyBorder="1" applyAlignment="1">
      <alignment horizontal="right" vertical="top" indent="1" shrinkToFit="1"/>
    </xf>
    <xf numFmtId="183" fontId="19" fillId="0" borderId="48" xfId="3" applyNumberFormat="1" applyFont="1" applyFill="1" applyBorder="1" applyAlignment="1">
      <alignment vertical="top"/>
    </xf>
    <xf numFmtId="183" fontId="19" fillId="0" borderId="2" xfId="3" applyNumberFormat="1" applyFont="1" applyFill="1" applyBorder="1" applyAlignment="1">
      <alignment horizontal="right" vertical="top"/>
    </xf>
    <xf numFmtId="37" fontId="19" fillId="0" borderId="3" xfId="3" applyNumberFormat="1" applyFont="1" applyFill="1" applyBorder="1" applyAlignment="1">
      <alignment vertical="top" shrinkToFit="1"/>
    </xf>
    <xf numFmtId="37" fontId="19" fillId="0" borderId="3" xfId="3" applyNumberFormat="1" applyFont="1" applyFill="1" applyBorder="1" applyAlignment="1">
      <alignment vertical="top" wrapText="1"/>
    </xf>
    <xf numFmtId="184" fontId="19" fillId="0" borderId="48" xfId="1" applyNumberFormat="1" applyFont="1" applyFill="1" applyBorder="1" applyAlignment="1">
      <alignment vertical="top" shrinkToFit="1"/>
    </xf>
    <xf numFmtId="183" fontId="19" fillId="0" borderId="16" xfId="1" applyNumberFormat="1" applyFont="1" applyFill="1" applyBorder="1" applyAlignment="1">
      <alignment vertical="top" shrinkToFit="1"/>
    </xf>
    <xf numFmtId="183" fontId="19" fillId="0" borderId="47" xfId="1" applyNumberFormat="1" applyFont="1" applyFill="1" applyBorder="1" applyAlignment="1">
      <alignment horizontal="right" vertical="center" shrinkToFit="1"/>
    </xf>
    <xf numFmtId="183" fontId="19" fillId="0" borderId="0" xfId="1" applyNumberFormat="1" applyFont="1" applyFill="1" applyBorder="1" applyAlignment="1" applyProtection="1">
      <alignment vertical="top" shrinkToFit="1"/>
    </xf>
    <xf numFmtId="181" fontId="19" fillId="0" borderId="1" xfId="1" applyNumberFormat="1" applyFont="1" applyFill="1" applyBorder="1" applyAlignment="1">
      <alignment horizontal="right" vertical="center" shrinkToFit="1"/>
    </xf>
    <xf numFmtId="181" fontId="19" fillId="0" borderId="0" xfId="1" applyNumberFormat="1" applyFont="1" applyFill="1" applyBorder="1" applyAlignment="1">
      <alignment horizontal="right" vertical="center" shrinkToFit="1"/>
    </xf>
    <xf numFmtId="38" fontId="19" fillId="0" borderId="1" xfId="1" applyFont="1" applyFill="1" applyBorder="1" applyAlignment="1">
      <alignment horizontal="center" vertical="center" shrinkToFit="1"/>
    </xf>
    <xf numFmtId="38" fontId="19" fillId="0" borderId="0" xfId="1" applyNumberFormat="1" applyFont="1" applyFill="1" applyBorder="1" applyAlignment="1">
      <alignment horizontal="center" vertical="top" shrinkToFit="1"/>
    </xf>
    <xf numFmtId="176" fontId="19" fillId="0" borderId="39" xfId="1" applyNumberFormat="1" applyFont="1" applyFill="1" applyBorder="1" applyAlignment="1" applyProtection="1">
      <alignment horizontal="center" vertical="center"/>
    </xf>
    <xf numFmtId="176" fontId="26" fillId="0" borderId="0" xfId="1" applyNumberFormat="1" applyFont="1" applyFill="1" applyBorder="1" applyAlignment="1" applyProtection="1">
      <alignment horizontal="center" vertical="center" wrapText="1"/>
    </xf>
    <xf numFmtId="176" fontId="19" fillId="0" borderId="0" xfId="1" applyNumberFormat="1" applyFont="1" applyFill="1" applyBorder="1" applyAlignment="1" applyProtection="1">
      <alignment horizontal="center" vertical="center" shrinkToFit="1"/>
    </xf>
    <xf numFmtId="176" fontId="19" fillId="0" borderId="18" xfId="1" applyNumberFormat="1" applyFont="1" applyFill="1" applyBorder="1" applyAlignment="1" applyProtection="1">
      <alignment horizontal="center" vertical="center"/>
    </xf>
    <xf numFmtId="176" fontId="19" fillId="0" borderId="8" xfId="1" applyNumberFormat="1" applyFont="1" applyFill="1" applyBorder="1" applyAlignment="1" applyProtection="1">
      <alignment horizontal="center" vertical="center" shrinkToFit="1"/>
    </xf>
    <xf numFmtId="176" fontId="19" fillId="3" borderId="0" xfId="1" applyNumberFormat="1" applyFont="1" applyFill="1" applyBorder="1" applyAlignment="1" applyProtection="1">
      <alignment horizontal="center" vertical="top"/>
    </xf>
    <xf numFmtId="183" fontId="19" fillId="0" borderId="0" xfId="1" applyNumberFormat="1" applyFont="1" applyFill="1" applyBorder="1" applyAlignment="1" applyProtection="1">
      <alignment horizontal="right" vertical="top" shrinkToFit="1"/>
    </xf>
    <xf numFmtId="183" fontId="19" fillId="0" borderId="0" xfId="1" applyNumberFormat="1" applyFont="1" applyFill="1" applyBorder="1" applyAlignment="1" applyProtection="1">
      <alignment horizontal="right" vertical="top" indent="1" shrinkToFit="1"/>
    </xf>
    <xf numFmtId="37" fontId="19" fillId="0" borderId="0" xfId="1" applyNumberFormat="1" applyFont="1" applyFill="1" applyBorder="1" applyAlignment="1" applyProtection="1">
      <alignment horizontal="center" vertical="top" shrinkToFit="1"/>
    </xf>
    <xf numFmtId="37" fontId="19" fillId="0" borderId="0" xfId="1" applyNumberFormat="1" applyFont="1" applyFill="1" applyBorder="1" applyAlignment="1" applyProtection="1">
      <alignment vertical="top" wrapText="1"/>
    </xf>
    <xf numFmtId="176" fontId="19" fillId="0" borderId="7" xfId="1" applyNumberFormat="1" applyFont="1" applyFill="1" applyBorder="1" applyAlignment="1">
      <alignment horizontal="center" vertical="top"/>
    </xf>
    <xf numFmtId="37" fontId="19" fillId="0" borderId="0" xfId="1" applyNumberFormat="1" applyFont="1" applyFill="1" applyBorder="1" applyAlignment="1">
      <alignment horizontal="right" vertical="top" indent="1" shrinkToFit="1"/>
    </xf>
    <xf numFmtId="187" fontId="19" fillId="0" borderId="48" xfId="1" applyNumberFormat="1" applyFont="1" applyFill="1" applyBorder="1" applyAlignment="1">
      <alignment horizontal="right" vertical="top"/>
    </xf>
    <xf numFmtId="38" fontId="19" fillId="0" borderId="0" xfId="1" applyFont="1" applyFill="1" applyBorder="1" applyAlignment="1">
      <alignment horizontal="right" vertical="top" indent="1" shrinkToFit="1"/>
    </xf>
    <xf numFmtId="183" fontId="19" fillId="0" borderId="0" xfId="1" applyNumberFormat="1" applyFont="1" applyFill="1" applyBorder="1" applyAlignment="1">
      <alignment vertical="top"/>
    </xf>
    <xf numFmtId="176" fontId="19" fillId="0" borderId="28" xfId="1" applyNumberFormat="1" applyFont="1" applyFill="1" applyBorder="1" applyAlignment="1">
      <alignment horizontal="center" vertical="top"/>
    </xf>
    <xf numFmtId="187" fontId="19" fillId="0" borderId="29" xfId="1" applyNumberFormat="1" applyFont="1" applyFill="1" applyBorder="1" applyAlignment="1">
      <alignment horizontal="right" vertical="top" shrinkToFit="1"/>
    </xf>
    <xf numFmtId="187" fontId="19" fillId="0" borderId="30" xfId="1" applyNumberFormat="1" applyFont="1" applyFill="1" applyBorder="1" applyAlignment="1">
      <alignment vertical="top" shrinkToFit="1"/>
    </xf>
    <xf numFmtId="176" fontId="19" fillId="0" borderId="39" xfId="1" applyNumberFormat="1" applyFont="1" applyFill="1" applyBorder="1" applyAlignment="1">
      <alignment horizontal="left" vertical="center"/>
    </xf>
    <xf numFmtId="183" fontId="19" fillId="0" borderId="2" xfId="1" applyNumberFormat="1" applyFont="1" applyFill="1" applyBorder="1" applyAlignment="1">
      <alignment vertical="top"/>
    </xf>
    <xf numFmtId="38" fontId="19" fillId="0" borderId="48" xfId="1" applyNumberFormat="1" applyFont="1" applyFill="1" applyBorder="1" applyAlignment="1">
      <alignment horizontal="right" vertical="top" shrinkToFit="1"/>
    </xf>
    <xf numFmtId="38" fontId="19" fillId="0" borderId="48" xfId="1" quotePrefix="1" applyNumberFormat="1" applyFont="1" applyFill="1" applyBorder="1" applyAlignment="1">
      <alignment horizontal="right" vertical="top" shrinkToFit="1"/>
    </xf>
    <xf numFmtId="183" fontId="19" fillId="0" borderId="48" xfId="1" applyNumberFormat="1" applyFont="1" applyFill="1" applyBorder="1" applyAlignment="1">
      <alignment horizontal="right" vertical="top"/>
    </xf>
    <xf numFmtId="180" fontId="19" fillId="0" borderId="50" xfId="21" applyNumberFormat="1" applyFont="1" applyFill="1" applyBorder="1" applyAlignment="1" applyProtection="1">
      <alignment horizontal="right" vertical="top" shrinkToFit="1"/>
    </xf>
    <xf numFmtId="179" fontId="19" fillId="0" borderId="48" xfId="1" applyNumberFormat="1" applyFont="1" applyFill="1" applyBorder="1" applyAlignment="1">
      <alignment horizontal="right" vertical="top"/>
    </xf>
    <xf numFmtId="37" fontId="19" fillId="0" borderId="5" xfId="1" applyNumberFormat="1" applyFont="1" applyFill="1" applyBorder="1" applyAlignment="1">
      <alignment vertical="center" wrapText="1"/>
    </xf>
    <xf numFmtId="176" fontId="19" fillId="0" borderId="40" xfId="1" applyNumberFormat="1" applyFont="1" applyFill="1" applyBorder="1" applyAlignment="1">
      <alignment horizontal="distributed" vertical="center" wrapText="1"/>
    </xf>
    <xf numFmtId="176" fontId="19" fillId="0" borderId="30" xfId="1" applyNumberFormat="1" applyFont="1" applyFill="1" applyBorder="1" applyAlignment="1">
      <alignment horizontal="distributed" vertical="center" wrapText="1"/>
    </xf>
    <xf numFmtId="176" fontId="19" fillId="0" borderId="6" xfId="1" applyNumberFormat="1" applyFont="1" applyFill="1" applyBorder="1" applyAlignment="1">
      <alignment horizontal="left" vertical="center"/>
    </xf>
    <xf numFmtId="186" fontId="19" fillId="0" borderId="48" xfId="1" applyNumberFormat="1" applyFont="1" applyFill="1" applyBorder="1" applyAlignment="1">
      <alignment horizontal="right" vertical="top" shrinkToFit="1"/>
    </xf>
    <xf numFmtId="184" fontId="19" fillId="0" borderId="47" xfId="1" applyNumberFormat="1" applyFont="1" applyFill="1" applyBorder="1" applyAlignment="1">
      <alignment horizontal="right" vertical="top" shrinkToFit="1"/>
    </xf>
    <xf numFmtId="187" fontId="19" fillId="0" borderId="0" xfId="1" applyNumberFormat="1" applyFont="1" applyFill="1" applyBorder="1" applyAlignment="1">
      <alignment vertical="top"/>
    </xf>
    <xf numFmtId="176" fontId="19" fillId="0" borderId="6" xfId="1" applyNumberFormat="1" applyFont="1" applyFill="1" applyBorder="1" applyAlignment="1">
      <alignment horizontal="center" vertical="top" wrapText="1"/>
    </xf>
    <xf numFmtId="176" fontId="19" fillId="0" borderId="0" xfId="1" applyNumberFormat="1" applyFont="1" applyFill="1" applyBorder="1" applyAlignment="1">
      <alignment horizontal="center" vertical="center" shrinkToFit="1"/>
    </xf>
    <xf numFmtId="183" fontId="19" fillId="0" borderId="0" xfId="3" applyNumberFormat="1" applyFont="1" applyFill="1" applyBorder="1" applyAlignment="1">
      <alignment vertical="center" shrinkToFit="1"/>
    </xf>
    <xf numFmtId="183" fontId="19" fillId="0" borderId="0" xfId="3" applyNumberFormat="1" applyFont="1" applyFill="1" applyBorder="1" applyAlignment="1">
      <alignment horizontal="right" vertical="center" shrinkToFit="1"/>
    </xf>
    <xf numFmtId="178" fontId="19" fillId="0" borderId="0" xfId="1" applyNumberFormat="1" applyFont="1" applyFill="1" applyBorder="1" applyAlignment="1">
      <alignment horizontal="right" vertical="top"/>
    </xf>
    <xf numFmtId="176" fontId="19" fillId="0" borderId="40" xfId="1" applyNumberFormat="1" applyFont="1" applyFill="1" applyBorder="1" applyAlignment="1">
      <alignment horizontal="right" vertical="center"/>
    </xf>
    <xf numFmtId="176" fontId="19" fillId="0" borderId="29" xfId="1" applyNumberFormat="1" applyFont="1" applyFill="1" applyBorder="1" applyAlignment="1">
      <alignment horizontal="distributed" vertical="center"/>
    </xf>
    <xf numFmtId="176" fontId="19" fillId="0" borderId="32" xfId="1" applyNumberFormat="1" applyFont="1" applyFill="1" applyBorder="1" applyAlignment="1">
      <alignment horizontal="right" vertical="top" shrinkToFit="1"/>
    </xf>
    <xf numFmtId="176" fontId="19" fillId="0" borderId="34" xfId="1" applyNumberFormat="1" applyFont="1" applyFill="1" applyBorder="1" applyAlignment="1">
      <alignment horizontal="center" vertical="top"/>
    </xf>
    <xf numFmtId="176" fontId="19" fillId="0" borderId="16" xfId="1" applyNumberFormat="1" applyFont="1" applyFill="1" applyBorder="1" applyAlignment="1">
      <alignment horizontal="center" vertical="top"/>
    </xf>
    <xf numFmtId="183" fontId="19" fillId="0" borderId="16" xfId="1" applyNumberFormat="1" applyFont="1" applyFill="1" applyBorder="1" applyAlignment="1">
      <alignment horizontal="right" vertical="top"/>
    </xf>
    <xf numFmtId="38" fontId="19" fillId="0" borderId="15" xfId="1" applyFont="1" applyFill="1" applyBorder="1" applyAlignment="1">
      <alignment horizontal="right" vertical="top"/>
    </xf>
    <xf numFmtId="38" fontId="19" fillId="0" borderId="48" xfId="1" applyFont="1" applyFill="1" applyBorder="1" applyAlignment="1">
      <alignment horizontal="right" vertical="top"/>
    </xf>
    <xf numFmtId="187" fontId="19" fillId="0" borderId="14" xfId="1" applyNumberFormat="1" applyFont="1" applyFill="1" applyBorder="1" applyAlignment="1">
      <alignment horizontal="right" vertical="top" shrinkToFit="1"/>
    </xf>
    <xf numFmtId="37" fontId="19" fillId="0" borderId="16" xfId="1" applyNumberFormat="1" applyFont="1" applyFill="1" applyBorder="1" applyAlignment="1">
      <alignment horizontal="center" vertical="top" shrinkToFit="1"/>
    </xf>
    <xf numFmtId="37" fontId="19" fillId="0" borderId="41" xfId="1" applyNumberFormat="1" applyFont="1" applyFill="1" applyBorder="1" applyAlignment="1">
      <alignment vertical="top" wrapText="1"/>
    </xf>
    <xf numFmtId="176" fontId="19" fillId="0" borderId="50" xfId="1" applyNumberFormat="1" applyFont="1" applyFill="1" applyBorder="1" applyAlignment="1">
      <alignment horizontal="center" vertical="top"/>
    </xf>
    <xf numFmtId="176" fontId="19" fillId="0" borderId="42" xfId="1" applyNumberFormat="1" applyFont="1" applyFill="1" applyBorder="1" applyAlignment="1">
      <alignment horizontal="center" vertical="top"/>
    </xf>
    <xf numFmtId="176" fontId="19" fillId="0" borderId="18" xfId="1" applyNumberFormat="1" applyFont="1" applyFill="1" applyBorder="1" applyAlignment="1">
      <alignment horizontal="right" vertical="center"/>
    </xf>
    <xf numFmtId="176" fontId="19" fillId="0" borderId="19" xfId="1" applyNumberFormat="1" applyFont="1" applyFill="1" applyBorder="1" applyAlignment="1">
      <alignment horizontal="right" vertical="center" wrapText="1"/>
    </xf>
    <xf numFmtId="38" fontId="19" fillId="0" borderId="0" xfId="1" applyFont="1" applyFill="1" applyAlignment="1">
      <alignment vertical="top"/>
    </xf>
    <xf numFmtId="176" fontId="19" fillId="0" borderId="10" xfId="1" applyNumberFormat="1" applyFont="1" applyFill="1" applyBorder="1" applyAlignment="1">
      <alignment vertical="top"/>
    </xf>
    <xf numFmtId="176" fontId="19" fillId="0" borderId="10" xfId="1" applyNumberFormat="1" applyFont="1" applyFill="1" applyBorder="1" applyAlignment="1">
      <alignment vertical="top" shrinkToFit="1"/>
    </xf>
    <xf numFmtId="176" fontId="19" fillId="0" borderId="8" xfId="1" applyNumberFormat="1" applyFont="1" applyFill="1" applyBorder="1" applyAlignment="1">
      <alignment vertical="top"/>
    </xf>
    <xf numFmtId="176" fontId="19" fillId="0" borderId="8" xfId="1" applyNumberFormat="1" applyFont="1" applyFill="1" applyBorder="1" applyAlignment="1">
      <alignment vertical="top" shrinkToFit="1"/>
    </xf>
    <xf numFmtId="38" fontId="19" fillId="0" borderId="4" xfId="1" applyFont="1" applyFill="1" applyBorder="1" applyAlignment="1">
      <alignment vertical="top"/>
    </xf>
    <xf numFmtId="176" fontId="19" fillId="0" borderId="4" xfId="1" applyNumberFormat="1" applyFont="1" applyFill="1" applyBorder="1" applyAlignment="1">
      <alignment vertical="top"/>
    </xf>
    <xf numFmtId="38" fontId="19" fillId="0" borderId="4" xfId="1" applyFont="1" applyFill="1" applyBorder="1" applyAlignment="1">
      <alignment horizontal="center" vertical="top"/>
    </xf>
    <xf numFmtId="38" fontId="19" fillId="0" borderId="4" xfId="1" applyFont="1" applyFill="1" applyBorder="1" applyAlignment="1">
      <alignment horizontal="left" vertical="top"/>
    </xf>
    <xf numFmtId="183" fontId="19" fillId="0" borderId="50" xfId="1" applyNumberFormat="1" applyFont="1" applyFill="1" applyBorder="1" applyAlignment="1">
      <alignment vertical="top"/>
    </xf>
    <xf numFmtId="176" fontId="19" fillId="2" borderId="8" xfId="1" applyNumberFormat="1" applyFont="1" applyFill="1" applyBorder="1" applyAlignment="1">
      <alignment vertical="top"/>
    </xf>
    <xf numFmtId="176" fontId="19" fillId="0" borderId="6" xfId="1" applyNumberFormat="1" applyFont="1" applyFill="1" applyBorder="1" applyAlignment="1" applyProtection="1">
      <alignment horizontal="center" vertical="top"/>
    </xf>
    <xf numFmtId="176" fontId="19" fillId="0" borderId="42" xfId="1" applyNumberFormat="1" applyFont="1" applyFill="1" applyBorder="1" applyAlignment="1" applyProtection="1">
      <alignment horizontal="center" vertical="top"/>
    </xf>
    <xf numFmtId="176" fontId="19" fillId="0" borderId="0" xfId="1" applyNumberFormat="1" applyFont="1" applyFill="1" applyBorder="1" applyAlignment="1" applyProtection="1">
      <alignment horizontal="center" vertical="top"/>
    </xf>
    <xf numFmtId="176" fontId="29" fillId="0" borderId="8" xfId="1" applyNumberFormat="1" applyFont="1" applyFill="1" applyBorder="1" applyAlignment="1">
      <alignment horizontal="left" vertical="top"/>
    </xf>
    <xf numFmtId="176" fontId="19" fillId="0" borderId="0" xfId="1" applyNumberFormat="1" applyFont="1" applyFill="1" applyAlignment="1">
      <alignment horizontal="center" vertical="top"/>
    </xf>
    <xf numFmtId="176" fontId="19" fillId="0" borderId="0" xfId="1" applyNumberFormat="1" applyFont="1" applyFill="1" applyAlignment="1">
      <alignment horizontal="center" vertical="top" wrapText="1"/>
    </xf>
    <xf numFmtId="176" fontId="19" fillId="0" borderId="26" xfId="1" applyNumberFormat="1" applyFont="1" applyFill="1" applyBorder="1" applyAlignment="1">
      <alignment horizontal="right" vertical="top"/>
    </xf>
    <xf numFmtId="176" fontId="19" fillId="0" borderId="24" xfId="1" applyNumberFormat="1" applyFont="1" applyFill="1" applyBorder="1" applyAlignment="1">
      <alignment vertical="top"/>
    </xf>
    <xf numFmtId="176" fontId="19" fillId="0" borderId="43" xfId="1" applyNumberFormat="1" applyFont="1" applyFill="1" applyBorder="1" applyAlignment="1">
      <alignment horizontal="center" vertical="top"/>
    </xf>
    <xf numFmtId="176" fontId="19" fillId="0" borderId="26" xfId="1" applyNumberFormat="1" applyFont="1" applyFill="1" applyBorder="1" applyAlignment="1">
      <alignment horizontal="center" vertical="top"/>
    </xf>
    <xf numFmtId="176" fontId="19" fillId="0" borderId="26" xfId="1" applyNumberFormat="1" applyFont="1" applyFill="1" applyBorder="1" applyAlignment="1">
      <alignment vertical="top"/>
    </xf>
    <xf numFmtId="176" fontId="19" fillId="0" borderId="1" xfId="1" applyNumberFormat="1" applyFont="1" applyFill="1" applyBorder="1" applyAlignment="1">
      <alignment horizontal="right" vertical="top"/>
    </xf>
    <xf numFmtId="176" fontId="19" fillId="0" borderId="17" xfId="1" applyNumberFormat="1" applyFont="1" applyFill="1" applyBorder="1" applyAlignment="1">
      <alignment vertical="top"/>
    </xf>
    <xf numFmtId="38" fontId="19" fillId="0" borderId="4" xfId="1" applyFont="1" applyFill="1" applyBorder="1" applyAlignment="1">
      <alignment horizontal="right" vertical="top"/>
    </xf>
    <xf numFmtId="176" fontId="28" fillId="0" borderId="1" xfId="1" applyNumberFormat="1" applyFont="1" applyFill="1" applyBorder="1" applyAlignment="1">
      <alignment horizontal="center" vertical="top"/>
    </xf>
    <xf numFmtId="176" fontId="19" fillId="0" borderId="20" xfId="1" applyNumberFormat="1" applyFont="1" applyFill="1" applyBorder="1" applyAlignment="1">
      <alignment vertical="top"/>
    </xf>
    <xf numFmtId="176" fontId="19" fillId="0" borderId="21" xfId="1" applyNumberFormat="1" applyFont="1" applyFill="1" applyBorder="1" applyAlignment="1">
      <alignment vertical="top"/>
    </xf>
    <xf numFmtId="176" fontId="19" fillId="0" borderId="21" xfId="1" applyNumberFormat="1" applyFont="1" applyFill="1" applyBorder="1" applyAlignment="1">
      <alignment horizontal="center" vertical="top"/>
    </xf>
    <xf numFmtId="176" fontId="19" fillId="0" borderId="9" xfId="1" applyNumberFormat="1" applyFont="1" applyFill="1" applyBorder="1" applyAlignment="1">
      <alignment horizontal="center" vertical="top"/>
    </xf>
    <xf numFmtId="176" fontId="19" fillId="0" borderId="18" xfId="1" applyNumberFormat="1" applyFont="1" applyFill="1" applyBorder="1" applyAlignment="1">
      <alignment horizontal="center" vertical="top"/>
    </xf>
    <xf numFmtId="176" fontId="0" fillId="2" borderId="0" xfId="1" applyNumberFormat="1" applyFont="1" applyFill="1" applyAlignment="1">
      <alignment horizontal="center" vertical="top" wrapText="1"/>
    </xf>
    <xf numFmtId="186" fontId="19" fillId="0" borderId="50" xfId="1" applyNumberFormat="1" applyFont="1" applyFill="1" applyBorder="1" applyAlignment="1">
      <alignment horizontal="right" vertical="top" shrinkToFit="1"/>
    </xf>
    <xf numFmtId="37" fontId="19" fillId="0" borderId="5" xfId="1" applyNumberFormat="1" applyFont="1" applyFill="1" applyBorder="1" applyAlignment="1">
      <alignment horizontal="left" vertical="top" wrapText="1"/>
    </xf>
    <xf numFmtId="179" fontId="19" fillId="4" borderId="50" xfId="1" applyNumberFormat="1" applyFont="1" applyFill="1" applyBorder="1" applyAlignment="1">
      <alignment horizontal="right" vertical="top" shrinkToFit="1"/>
    </xf>
    <xf numFmtId="183" fontId="19" fillId="4" borderId="50" xfId="1" applyNumberFormat="1" applyFont="1" applyFill="1" applyBorder="1" applyAlignment="1">
      <alignment horizontal="right" vertical="top" shrinkToFit="1"/>
    </xf>
    <xf numFmtId="183" fontId="19" fillId="4" borderId="47" xfId="1" applyNumberFormat="1" applyFont="1" applyFill="1" applyBorder="1" applyAlignment="1">
      <alignment horizontal="right" vertical="top" shrinkToFit="1"/>
    </xf>
    <xf numFmtId="183" fontId="19" fillId="4" borderId="47" xfId="1" applyNumberFormat="1" applyFont="1" applyFill="1" applyBorder="1" applyAlignment="1">
      <alignment vertical="top" shrinkToFit="1"/>
    </xf>
    <xf numFmtId="183" fontId="19" fillId="4" borderId="47" xfId="1" applyNumberFormat="1" applyFont="1" applyFill="1" applyBorder="1" applyAlignment="1">
      <alignment vertical="center" shrinkToFit="1"/>
    </xf>
    <xf numFmtId="38" fontId="19" fillId="4" borderId="48" xfId="1" applyFont="1" applyFill="1" applyBorder="1" applyAlignment="1">
      <alignment vertical="center" shrinkToFit="1"/>
    </xf>
    <xf numFmtId="187" fontId="19" fillId="4" borderId="0" xfId="1" applyNumberFormat="1" applyFont="1" applyFill="1" applyBorder="1" applyAlignment="1">
      <alignment horizontal="right" vertical="center" shrinkToFit="1"/>
    </xf>
    <xf numFmtId="183" fontId="19" fillId="4" borderId="50" xfId="1" applyNumberFormat="1" applyFont="1" applyFill="1" applyBorder="1" applyAlignment="1">
      <alignment vertical="top" shrinkToFit="1"/>
    </xf>
    <xf numFmtId="0" fontId="19" fillId="4" borderId="5" xfId="0" applyFont="1" applyFill="1" applyBorder="1" applyAlignment="1">
      <alignment vertical="top" wrapText="1"/>
    </xf>
    <xf numFmtId="183" fontId="19" fillId="4" borderId="0" xfId="1" applyNumberFormat="1" applyFont="1" applyFill="1" applyBorder="1" applyAlignment="1">
      <alignment vertical="top" shrinkToFit="1"/>
    </xf>
    <xf numFmtId="183" fontId="19" fillId="4" borderId="0" xfId="1" applyNumberFormat="1" applyFont="1" applyFill="1" applyBorder="1" applyAlignment="1">
      <alignment horizontal="right" vertical="top" shrinkToFit="1"/>
    </xf>
    <xf numFmtId="37" fontId="19" fillId="4" borderId="5" xfId="1" applyNumberFormat="1" applyFont="1" applyFill="1" applyBorder="1" applyAlignment="1">
      <alignment vertical="top" wrapText="1"/>
    </xf>
    <xf numFmtId="183" fontId="19" fillId="0" borderId="50" xfId="1" applyNumberFormat="1" applyFont="1" applyFill="1" applyBorder="1" applyAlignment="1">
      <alignment horizontal="right" vertical="top" indent="1" shrinkToFit="1"/>
    </xf>
    <xf numFmtId="182" fontId="19" fillId="0" borderId="50" xfId="1" applyNumberFormat="1" applyFont="1" applyFill="1" applyBorder="1" applyAlignment="1">
      <alignment horizontal="right" vertical="top" shrinkToFit="1"/>
    </xf>
    <xf numFmtId="176" fontId="19" fillId="0" borderId="50" xfId="1" applyNumberFormat="1" applyFont="1" applyFill="1" applyBorder="1" applyAlignment="1">
      <alignment horizontal="right" vertical="top" shrinkToFit="1"/>
    </xf>
    <xf numFmtId="176" fontId="19" fillId="0" borderId="50" xfId="1" applyNumberFormat="1" applyFont="1" applyFill="1" applyBorder="1" applyAlignment="1">
      <alignment vertical="top" shrinkToFit="1"/>
    </xf>
    <xf numFmtId="176" fontId="19" fillId="0" borderId="50" xfId="1" applyNumberFormat="1" applyFont="1" applyFill="1" applyBorder="1" applyAlignment="1">
      <alignment horizontal="center" vertical="top" shrinkToFit="1"/>
    </xf>
    <xf numFmtId="178" fontId="19" fillId="0" borderId="50" xfId="21" applyNumberFormat="1" applyFont="1" applyFill="1" applyBorder="1" applyAlignment="1" applyProtection="1">
      <alignment horizontal="right" vertical="top" shrinkToFit="1"/>
    </xf>
    <xf numFmtId="183" fontId="19" fillId="0" borderId="50" xfId="21" applyNumberFormat="1" applyFont="1" applyFill="1" applyBorder="1" applyAlignment="1" applyProtection="1">
      <alignment vertical="top" shrinkToFit="1"/>
    </xf>
    <xf numFmtId="183" fontId="19" fillId="0" borderId="47" xfId="21" applyNumberFormat="1" applyFont="1" applyFill="1" applyBorder="1" applyAlignment="1" applyProtection="1">
      <alignment horizontal="right" vertical="top" shrinkToFit="1"/>
    </xf>
    <xf numFmtId="187" fontId="19" fillId="0" borderId="48" xfId="21" applyNumberFormat="1" applyFont="1" applyFill="1" applyBorder="1" applyAlignment="1" applyProtection="1">
      <alignment vertical="top" shrinkToFit="1"/>
    </xf>
    <xf numFmtId="183" fontId="19" fillId="0" borderId="48" xfId="21" applyNumberFormat="1" applyFont="1" applyFill="1" applyBorder="1" applyAlignment="1" applyProtection="1">
      <alignment vertical="top" shrinkToFit="1"/>
    </xf>
    <xf numFmtId="183" fontId="19" fillId="0" borderId="0" xfId="21" applyNumberFormat="1" applyFont="1" applyFill="1" applyBorder="1" applyAlignment="1" applyProtection="1">
      <alignment vertical="top"/>
    </xf>
    <xf numFmtId="187" fontId="19" fillId="0" borderId="0" xfId="21" applyNumberFormat="1" applyFont="1" applyFill="1" applyBorder="1" applyAlignment="1" applyProtection="1">
      <alignment vertical="top"/>
    </xf>
    <xf numFmtId="183" fontId="19" fillId="0" borderId="50" xfId="21" applyNumberFormat="1" applyFont="1" applyFill="1" applyBorder="1" applyAlignment="1" applyProtection="1">
      <alignment horizontal="right" vertical="top" shrinkToFit="1"/>
    </xf>
    <xf numFmtId="183" fontId="19" fillId="0" borderId="47" xfId="21" applyNumberFormat="1" applyFont="1" applyFill="1" applyBorder="1" applyAlignment="1" applyProtection="1">
      <alignment vertical="top" shrinkToFit="1"/>
    </xf>
    <xf numFmtId="183" fontId="19" fillId="0" borderId="47" xfId="21" applyNumberFormat="1" applyFont="1" applyFill="1" applyBorder="1" applyAlignment="1" applyProtection="1">
      <alignment vertical="top"/>
    </xf>
    <xf numFmtId="183" fontId="19" fillId="0" borderId="48" xfId="21" applyNumberFormat="1" applyFont="1" applyFill="1" applyBorder="1" applyAlignment="1" applyProtection="1">
      <alignment horizontal="right" vertical="top" shrinkToFit="1"/>
    </xf>
    <xf numFmtId="37" fontId="19" fillId="0" borderId="50" xfId="21" applyNumberFormat="1" applyFont="1" applyFill="1" applyBorder="1" applyAlignment="1" applyProtection="1">
      <alignment horizontal="center" vertical="top" shrinkToFit="1"/>
    </xf>
    <xf numFmtId="176" fontId="19" fillId="0" borderId="50" xfId="21" applyNumberFormat="1" applyFont="1" applyFill="1" applyBorder="1" applyAlignment="1" applyProtection="1">
      <alignment horizontal="right" vertical="top" shrinkToFit="1"/>
    </xf>
    <xf numFmtId="37" fontId="19" fillId="0" borderId="48" xfId="21" applyNumberFormat="1" applyFont="1" applyFill="1" applyBorder="1" applyAlignment="1" applyProtection="1">
      <alignment horizontal="right" vertical="top" shrinkToFit="1"/>
    </xf>
    <xf numFmtId="183" fontId="19" fillId="0" borderId="47" xfId="21" applyNumberFormat="1" applyFont="1" applyFill="1" applyBorder="1" applyAlignment="1" applyProtection="1">
      <alignment horizontal="center" vertical="top" shrinkToFit="1"/>
    </xf>
    <xf numFmtId="37" fontId="19" fillId="0" borderId="48" xfId="21" applyNumberFormat="1" applyFont="1" applyFill="1" applyBorder="1" applyAlignment="1" applyProtection="1">
      <alignment horizontal="center" vertical="top" shrinkToFit="1"/>
    </xf>
    <xf numFmtId="183" fontId="19" fillId="0" borderId="48" xfId="21" applyNumberFormat="1" applyFont="1" applyFill="1" applyBorder="1" applyAlignment="1" applyProtection="1">
      <alignment horizontal="center" vertical="top" shrinkToFit="1"/>
    </xf>
    <xf numFmtId="0" fontId="19" fillId="0" borderId="48" xfId="21" applyFont="1" applyFill="1" applyBorder="1" applyAlignment="1" applyProtection="1">
      <alignment vertical="top" shrinkToFit="1"/>
    </xf>
    <xf numFmtId="176" fontId="19" fillId="4" borderId="6" xfId="1" applyNumberFormat="1" applyFont="1" applyFill="1" applyBorder="1" applyAlignment="1">
      <alignment horizontal="center" vertical="top"/>
    </xf>
    <xf numFmtId="40" fontId="19" fillId="4" borderId="50" xfId="1" applyNumberFormat="1" applyFont="1" applyFill="1" applyBorder="1" applyAlignment="1">
      <alignment vertical="top"/>
    </xf>
    <xf numFmtId="38" fontId="19" fillId="4" borderId="48" xfId="1" applyNumberFormat="1" applyFont="1" applyFill="1" applyBorder="1" applyAlignment="1">
      <alignment vertical="top" shrinkToFit="1"/>
    </xf>
    <xf numFmtId="38" fontId="19" fillId="4" borderId="47" xfId="1" applyNumberFormat="1" applyFont="1" applyFill="1" applyBorder="1" applyAlignment="1">
      <alignment vertical="top" shrinkToFit="1"/>
    </xf>
    <xf numFmtId="38" fontId="19" fillId="4" borderId="47" xfId="1" applyNumberFormat="1" applyFont="1" applyFill="1" applyBorder="1" applyAlignment="1">
      <alignment horizontal="right" vertical="top" shrinkToFit="1"/>
    </xf>
    <xf numFmtId="176" fontId="23" fillId="4" borderId="0" xfId="1" applyNumberFormat="1" applyFont="1" applyFill="1" applyAlignment="1">
      <alignment vertical="top"/>
    </xf>
    <xf numFmtId="176" fontId="19" fillId="4" borderId="6" xfId="1" applyNumberFormat="1" applyFont="1" applyFill="1" applyBorder="1" applyAlignment="1">
      <alignment horizontal="center" vertical="center"/>
    </xf>
    <xf numFmtId="176" fontId="19" fillId="4" borderId="50" xfId="1" applyNumberFormat="1" applyFont="1" applyFill="1" applyBorder="1" applyAlignment="1">
      <alignment horizontal="right" vertical="top" indent="1" shrinkToFit="1"/>
    </xf>
    <xf numFmtId="38" fontId="19" fillId="4" borderId="47" xfId="1" applyNumberFormat="1" applyFont="1" applyFill="1" applyBorder="1" applyAlignment="1">
      <alignment horizontal="center" vertical="top" shrinkToFit="1"/>
    </xf>
    <xf numFmtId="37" fontId="19" fillId="4" borderId="48" xfId="1" applyNumberFormat="1" applyFont="1" applyFill="1" applyBorder="1" applyAlignment="1">
      <alignment horizontal="center" vertical="top" shrinkToFit="1"/>
    </xf>
    <xf numFmtId="38" fontId="19" fillId="4" borderId="50" xfId="1" applyNumberFormat="1" applyFont="1" applyFill="1" applyBorder="1" applyAlignment="1">
      <alignment vertical="top" shrinkToFit="1"/>
    </xf>
    <xf numFmtId="38" fontId="19" fillId="4" borderId="0" xfId="1" applyNumberFormat="1" applyFont="1" applyFill="1" applyBorder="1" applyAlignment="1">
      <alignment horizontal="right" vertical="top" shrinkToFit="1"/>
    </xf>
    <xf numFmtId="176" fontId="19" fillId="4" borderId="7" xfId="1" applyNumberFormat="1" applyFont="1" applyFill="1" applyBorder="1" applyAlignment="1">
      <alignment horizontal="center" vertical="top"/>
    </xf>
    <xf numFmtId="176" fontId="19" fillId="4" borderId="0" xfId="1" applyNumberFormat="1" applyFont="1" applyFill="1" applyBorder="1" applyAlignment="1">
      <alignment horizontal="distributed" vertical="top" wrapText="1"/>
    </xf>
    <xf numFmtId="178" fontId="19" fillId="0" borderId="50" xfId="1" applyNumberFormat="1" applyFont="1" applyFill="1" applyBorder="1" applyAlignment="1">
      <alignment horizontal="right" vertical="center" shrinkToFit="1"/>
    </xf>
    <xf numFmtId="183" fontId="19" fillId="0" borderId="50" xfId="1" applyNumberFormat="1" applyFont="1" applyFill="1" applyBorder="1" applyAlignment="1">
      <alignment horizontal="right" vertical="center" shrinkToFit="1"/>
    </xf>
    <xf numFmtId="183" fontId="19" fillId="0" borderId="50" xfId="1" applyNumberFormat="1" applyFont="1" applyFill="1" applyBorder="1" applyAlignment="1">
      <alignment vertical="center" shrinkToFit="1"/>
    </xf>
    <xf numFmtId="176" fontId="19" fillId="2" borderId="0" xfId="1" applyNumberFormat="1" applyFont="1" applyFill="1" applyAlignment="1">
      <alignment horizontal="distributed" vertical="top" wrapText="1"/>
    </xf>
    <xf numFmtId="183" fontId="19" fillId="0" borderId="50" xfId="1" applyNumberFormat="1" applyFont="1" applyFill="1" applyBorder="1" applyAlignment="1">
      <alignment horizontal="right" vertical="top"/>
    </xf>
    <xf numFmtId="176" fontId="19" fillId="0" borderId="50" xfId="1" applyNumberFormat="1" applyFont="1" applyFill="1" applyBorder="1" applyAlignment="1">
      <alignment horizontal="right" vertical="top" indent="1" shrinkToFit="1"/>
    </xf>
    <xf numFmtId="183" fontId="19" fillId="4" borderId="37" xfId="1" applyNumberFormat="1" applyFont="1" applyFill="1" applyBorder="1" applyAlignment="1" applyProtection="1">
      <alignment horizontal="right" vertical="top" shrinkToFit="1"/>
    </xf>
    <xf numFmtId="38" fontId="19" fillId="4" borderId="36" xfId="1" applyFont="1" applyFill="1" applyBorder="1" applyAlignment="1" applyProtection="1">
      <alignment horizontal="right" vertical="top" shrinkToFit="1"/>
    </xf>
    <xf numFmtId="37" fontId="19" fillId="4" borderId="22" xfId="1" applyNumberFormat="1" applyFont="1" applyFill="1" applyBorder="1" applyAlignment="1" applyProtection="1">
      <alignment vertical="top" wrapText="1"/>
    </xf>
    <xf numFmtId="187" fontId="19" fillId="4" borderId="36" xfId="1" applyNumberFormat="1" applyFont="1" applyFill="1" applyBorder="1" applyAlignment="1" applyProtection="1">
      <alignment vertical="top" shrinkToFit="1"/>
    </xf>
    <xf numFmtId="37" fontId="19" fillId="0" borderId="7" xfId="1" applyNumberFormat="1" applyFont="1" applyFill="1" applyBorder="1" applyAlignment="1">
      <alignment horizontal="center" vertical="center" wrapText="1"/>
    </xf>
    <xf numFmtId="38" fontId="19" fillId="4" borderId="50" xfId="1" applyNumberFormat="1" applyFont="1" applyFill="1" applyBorder="1" applyAlignment="1">
      <alignment horizontal="right" vertical="top" shrinkToFit="1"/>
    </xf>
    <xf numFmtId="37" fontId="19" fillId="0" borderId="0" xfId="1" applyNumberFormat="1" applyFont="1" applyFill="1" applyBorder="1" applyAlignment="1">
      <alignment horizontal="center" vertical="center" shrinkToFit="1"/>
    </xf>
    <xf numFmtId="37" fontId="19" fillId="4" borderId="50" xfId="1" applyNumberFormat="1" applyFont="1" applyFill="1" applyBorder="1" applyAlignment="1">
      <alignment horizontal="right" vertical="top" indent="1" shrinkToFit="1"/>
    </xf>
    <xf numFmtId="187" fontId="19" fillId="4" borderId="48" xfId="1" applyNumberFormat="1" applyFont="1" applyFill="1" applyBorder="1" applyAlignment="1">
      <alignment horizontal="right" vertical="top" shrinkToFit="1"/>
    </xf>
    <xf numFmtId="183" fontId="19" fillId="4" borderId="21" xfId="1" applyNumberFormat="1" applyFont="1" applyFill="1" applyBorder="1" applyAlignment="1" applyProtection="1">
      <alignment horizontal="right" vertical="top" shrinkToFit="1"/>
    </xf>
    <xf numFmtId="183" fontId="19" fillId="4" borderId="37" xfId="1" applyNumberFormat="1" applyFont="1" applyFill="1" applyBorder="1" applyAlignment="1" applyProtection="1">
      <alignment vertical="top" shrinkToFit="1"/>
    </xf>
    <xf numFmtId="176" fontId="19" fillId="4" borderId="21" xfId="1" applyNumberFormat="1" applyFont="1" applyFill="1" applyBorder="1" applyAlignment="1">
      <alignment horizontal="right" vertical="top" indent="1" shrinkToFit="1"/>
    </xf>
    <xf numFmtId="187" fontId="19" fillId="4" borderId="0" xfId="1" applyNumberFormat="1" applyFont="1" applyFill="1" applyBorder="1" applyAlignment="1" applyProtection="1">
      <alignment horizontal="right" vertical="top" shrinkToFit="1"/>
    </xf>
    <xf numFmtId="37" fontId="19" fillId="4" borderId="20" xfId="1" applyNumberFormat="1" applyFont="1" applyFill="1" applyBorder="1" applyAlignment="1" applyProtection="1">
      <alignment vertical="top" shrinkToFit="1"/>
    </xf>
    <xf numFmtId="183" fontId="19" fillId="4" borderId="20" xfId="1" applyNumberFormat="1" applyFont="1" applyFill="1" applyBorder="1" applyAlignment="1" applyProtection="1">
      <alignment vertical="top" shrinkToFit="1"/>
    </xf>
    <xf numFmtId="183" fontId="19" fillId="4" borderId="0" xfId="1" applyNumberFormat="1" applyFont="1" applyFill="1" applyBorder="1" applyAlignment="1" applyProtection="1">
      <alignment vertical="top" shrinkToFit="1"/>
    </xf>
    <xf numFmtId="37" fontId="19" fillId="4" borderId="37" xfId="1" applyNumberFormat="1" applyFont="1" applyFill="1" applyBorder="1" applyAlignment="1" applyProtection="1">
      <alignment vertical="top" shrinkToFit="1"/>
    </xf>
    <xf numFmtId="183" fontId="19" fillId="4" borderId="36" xfId="1" applyNumberFormat="1" applyFont="1" applyFill="1" applyBorder="1" applyAlignment="1" applyProtection="1">
      <alignment vertical="top" shrinkToFit="1"/>
    </xf>
    <xf numFmtId="183" fontId="19" fillId="4" borderId="38" xfId="1" applyNumberFormat="1" applyFont="1" applyFill="1" applyBorder="1" applyAlignment="1" applyProtection="1">
      <alignment horizontal="right" vertical="top" indent="1" shrinkToFit="1"/>
    </xf>
    <xf numFmtId="38" fontId="19" fillId="4" borderId="37" xfId="1" applyFont="1" applyFill="1" applyBorder="1" applyAlignment="1" applyProtection="1">
      <alignment vertical="top" shrinkToFit="1"/>
    </xf>
    <xf numFmtId="183" fontId="19" fillId="4" borderId="20" xfId="1" applyNumberFormat="1" applyFont="1" applyFill="1" applyBorder="1" applyAlignment="1" applyProtection="1">
      <alignment horizontal="right" vertical="top" shrinkToFit="1"/>
    </xf>
    <xf numFmtId="183" fontId="19" fillId="4" borderId="36" xfId="1" applyNumberFormat="1" applyFont="1" applyFill="1" applyBorder="1" applyAlignment="1" applyProtection="1">
      <alignment horizontal="right" vertical="top" indent="1" shrinkToFit="1"/>
    </xf>
    <xf numFmtId="183" fontId="19" fillId="4" borderId="8" xfId="1" applyNumberFormat="1" applyFont="1" applyFill="1" applyBorder="1" applyAlignment="1" applyProtection="1">
      <alignment horizontal="right" vertical="top" shrinkToFit="1"/>
    </xf>
    <xf numFmtId="187" fontId="19" fillId="4" borderId="8" xfId="1" applyNumberFormat="1" applyFont="1" applyFill="1" applyBorder="1" applyAlignment="1" applyProtection="1">
      <alignment vertical="top" shrinkToFit="1"/>
    </xf>
    <xf numFmtId="183" fontId="19" fillId="4" borderId="38" xfId="1" applyNumberFormat="1" applyFont="1" applyFill="1" applyBorder="1" applyAlignment="1" applyProtection="1">
      <alignment vertical="top" shrinkToFit="1"/>
    </xf>
    <xf numFmtId="180" fontId="19" fillId="4" borderId="50" xfId="1" applyNumberFormat="1" applyFont="1" applyFill="1" applyBorder="1" applyAlignment="1" applyProtection="1">
      <alignment horizontal="right" vertical="top"/>
    </xf>
    <xf numFmtId="37" fontId="19" fillId="4" borderId="21" xfId="1" applyNumberFormat="1" applyFont="1" applyFill="1" applyBorder="1" applyAlignment="1" applyProtection="1">
      <alignment horizontal="center" vertical="top" shrinkToFit="1"/>
    </xf>
    <xf numFmtId="38" fontId="19" fillId="4" borderId="48" xfId="1" applyFont="1" applyFill="1" applyBorder="1" applyAlignment="1">
      <alignment vertical="top" shrinkToFit="1"/>
    </xf>
    <xf numFmtId="183" fontId="19" fillId="4" borderId="8" xfId="1" applyNumberFormat="1" applyFont="1" applyFill="1" applyBorder="1" applyAlignment="1" applyProtection="1">
      <alignment vertical="top" shrinkToFit="1"/>
    </xf>
    <xf numFmtId="38" fontId="19" fillId="4" borderId="19" xfId="1" applyFont="1" applyFill="1" applyBorder="1" applyAlignment="1" applyProtection="1">
      <alignment horizontal="right" vertical="top" shrinkToFit="1"/>
    </xf>
    <xf numFmtId="183" fontId="19" fillId="4" borderId="38" xfId="1" applyNumberFormat="1" applyFont="1" applyFill="1" applyBorder="1" applyAlignment="1" applyProtection="1">
      <alignment horizontal="right" vertical="top" shrinkToFit="1"/>
    </xf>
    <xf numFmtId="183" fontId="19" fillId="4" borderId="8" xfId="1" applyNumberFormat="1" applyFont="1" applyFill="1" applyBorder="1" applyAlignment="1" applyProtection="1">
      <alignment horizontal="right" vertical="top" indent="1" shrinkToFit="1"/>
    </xf>
    <xf numFmtId="176" fontId="19" fillId="4" borderId="1" xfId="1" applyNumberFormat="1" applyFont="1" applyFill="1" applyBorder="1" applyAlignment="1">
      <alignment horizontal="right" vertical="top" indent="1" shrinkToFit="1"/>
    </xf>
    <xf numFmtId="37" fontId="19" fillId="4" borderId="38" xfId="1" applyNumberFormat="1" applyFont="1" applyFill="1" applyBorder="1" applyAlignment="1" applyProtection="1">
      <alignment horizontal="center" vertical="top" shrinkToFit="1"/>
    </xf>
    <xf numFmtId="37" fontId="19" fillId="4" borderId="3" xfId="1" applyNumberFormat="1" applyFont="1" applyFill="1" applyBorder="1" applyAlignment="1" applyProtection="1">
      <alignment vertical="top" wrapText="1"/>
    </xf>
    <xf numFmtId="187" fontId="19" fillId="4" borderId="19" xfId="1" applyNumberFormat="1" applyFont="1" applyFill="1" applyBorder="1" applyAlignment="1" applyProtection="1">
      <alignment vertical="top" shrinkToFit="1"/>
    </xf>
    <xf numFmtId="187" fontId="19" fillId="4" borderId="0" xfId="1" applyNumberFormat="1" applyFont="1" applyFill="1" applyBorder="1" applyAlignment="1" applyProtection="1">
      <alignment vertical="top" shrinkToFit="1"/>
    </xf>
    <xf numFmtId="183" fontId="19" fillId="4" borderId="21" xfId="1" applyNumberFormat="1" applyFont="1" applyFill="1" applyBorder="1" applyAlignment="1" applyProtection="1">
      <alignment vertical="top" shrinkToFit="1"/>
    </xf>
    <xf numFmtId="184" fontId="19" fillId="0" borderId="50" xfId="1" applyNumberFormat="1" applyFont="1" applyFill="1" applyBorder="1" applyAlignment="1">
      <alignment horizontal="right" vertical="top" shrinkToFit="1"/>
    </xf>
    <xf numFmtId="37" fontId="19" fillId="4" borderId="50" xfId="1" applyNumberFormat="1" applyFont="1" applyFill="1" applyBorder="1" applyAlignment="1">
      <alignment horizontal="center" vertical="top" shrinkToFit="1"/>
    </xf>
    <xf numFmtId="38" fontId="19" fillId="4" borderId="0" xfId="1" applyFont="1" applyFill="1" applyBorder="1" applyAlignment="1">
      <alignment horizontal="right" vertical="top" shrinkToFit="1"/>
    </xf>
    <xf numFmtId="37" fontId="28" fillId="0" borderId="50" xfId="1" applyNumberFormat="1" applyFont="1" applyFill="1" applyBorder="1" applyAlignment="1">
      <alignment horizontal="center" vertical="top" shrinkToFit="1"/>
    </xf>
    <xf numFmtId="183" fontId="19" fillId="0" borderId="47" xfId="1" applyNumberFormat="1" applyFont="1" applyFill="1" applyBorder="1" applyAlignment="1">
      <alignment horizontal="right" vertical="top" indent="1" shrinkToFit="1"/>
    </xf>
    <xf numFmtId="176" fontId="19" fillId="0" borderId="50" xfId="1" applyNumberFormat="1" applyFont="1" applyFill="1" applyBorder="1" applyAlignment="1">
      <alignment horizontal="right" vertical="center" shrinkToFit="1"/>
    </xf>
    <xf numFmtId="176" fontId="19" fillId="0" borderId="47" xfId="1" applyNumberFormat="1" applyFont="1" applyFill="1" applyBorder="1" applyAlignment="1">
      <alignment horizontal="right" vertical="center" shrinkToFit="1"/>
    </xf>
    <xf numFmtId="176" fontId="19" fillId="0" borderId="47" xfId="1" applyNumberFormat="1" applyFont="1" applyFill="1" applyBorder="1" applyAlignment="1">
      <alignment vertical="center" shrinkToFit="1"/>
    </xf>
    <xf numFmtId="176" fontId="19" fillId="0" borderId="50" xfId="1" applyNumberFormat="1" applyFont="1" applyFill="1" applyBorder="1" applyAlignment="1">
      <alignment vertical="center" shrinkToFit="1"/>
    </xf>
    <xf numFmtId="183" fontId="19" fillId="0" borderId="50" xfId="1" quotePrefix="1" applyNumberFormat="1" applyFont="1" applyFill="1" applyBorder="1" applyAlignment="1">
      <alignment horizontal="right" vertical="top"/>
    </xf>
    <xf numFmtId="176" fontId="19" fillId="4" borderId="48" xfId="1" applyNumberFormat="1" applyFont="1" applyFill="1" applyBorder="1" applyAlignment="1">
      <alignment horizontal="distributed" vertical="center" wrapText="1"/>
    </xf>
    <xf numFmtId="183" fontId="19" fillId="4" borderId="50" xfId="1" applyNumberFormat="1" applyFont="1" applyFill="1" applyBorder="1" applyAlignment="1">
      <alignment horizontal="right" vertical="top" indent="1" shrinkToFit="1"/>
    </xf>
    <xf numFmtId="183" fontId="19" fillId="4" borderId="47" xfId="1" applyNumberFormat="1" applyFont="1" applyFill="1" applyBorder="1" applyAlignment="1">
      <alignment horizontal="right" vertical="top"/>
    </xf>
    <xf numFmtId="38" fontId="19" fillId="4" borderId="47" xfId="1" applyNumberFormat="1" applyFont="1" applyFill="1" applyBorder="1" applyAlignment="1">
      <alignment horizontal="right" vertical="top" indent="1" shrinkToFit="1"/>
    </xf>
    <xf numFmtId="176" fontId="19" fillId="4" borderId="0" xfId="1" applyNumberFormat="1" applyFont="1" applyFill="1" applyAlignment="1">
      <alignment vertical="top"/>
    </xf>
    <xf numFmtId="180" fontId="19" fillId="0" borderId="50" xfId="1" applyNumberFormat="1" applyFont="1" applyFill="1" applyBorder="1" applyAlignment="1">
      <alignment horizontal="right" vertical="top" shrinkToFit="1"/>
    </xf>
    <xf numFmtId="187" fontId="19" fillId="4" borderId="48" xfId="1" applyNumberFormat="1" applyFont="1" applyFill="1" applyBorder="1" applyAlignment="1">
      <alignment vertical="center" shrinkToFit="1"/>
    </xf>
    <xf numFmtId="38" fontId="19" fillId="0" borderId="50" xfId="1" applyFont="1" applyFill="1" applyBorder="1" applyAlignment="1">
      <alignment horizontal="right" vertical="top" shrinkToFit="1"/>
    </xf>
    <xf numFmtId="183" fontId="19" fillId="0" borderId="47" xfId="1" applyNumberFormat="1" applyFont="1" applyFill="1" applyBorder="1" applyAlignment="1">
      <alignment horizontal="center" vertical="top" shrinkToFit="1"/>
    </xf>
    <xf numFmtId="180" fontId="19" fillId="4" borderId="50" xfId="1" applyNumberFormat="1" applyFont="1" applyFill="1" applyBorder="1" applyAlignment="1">
      <alignment horizontal="right" vertical="top" shrinkToFit="1"/>
    </xf>
    <xf numFmtId="184" fontId="19" fillId="4" borderId="50" xfId="1" applyNumberFormat="1" applyFont="1" applyFill="1" applyBorder="1" applyAlignment="1">
      <alignment vertical="top" shrinkToFit="1"/>
    </xf>
    <xf numFmtId="37" fontId="19" fillId="4" borderId="47" xfId="1" applyNumberFormat="1" applyFont="1" applyFill="1" applyBorder="1" applyAlignment="1">
      <alignment vertical="top" shrinkToFit="1"/>
    </xf>
    <xf numFmtId="37" fontId="19" fillId="4" borderId="47" xfId="1" applyNumberFormat="1" applyFont="1" applyFill="1" applyBorder="1" applyAlignment="1">
      <alignment horizontal="center" vertical="top" shrinkToFit="1"/>
    </xf>
    <xf numFmtId="176" fontId="30" fillId="4" borderId="0" xfId="1" applyNumberFormat="1" applyFont="1" applyFill="1" applyAlignment="1">
      <alignment vertical="top"/>
    </xf>
    <xf numFmtId="187" fontId="0" fillId="0" borderId="48" xfId="1" applyNumberFormat="1" applyFont="1" applyFill="1" applyBorder="1" applyAlignment="1">
      <alignment horizontal="right" vertical="top" shrinkToFit="1"/>
    </xf>
    <xf numFmtId="176" fontId="19" fillId="0" borderId="0" xfId="0" applyNumberFormat="1" applyFont="1" applyFill="1" applyAlignment="1">
      <alignment vertical="top"/>
    </xf>
    <xf numFmtId="37" fontId="19" fillId="0" borderId="51" xfId="1" applyNumberFormat="1" applyFont="1" applyFill="1" applyBorder="1" applyAlignment="1">
      <alignment vertical="top" wrapText="1"/>
    </xf>
    <xf numFmtId="38" fontId="19" fillId="0" borderId="48" xfId="1" applyFont="1" applyFill="1" applyBorder="1" applyAlignment="1">
      <alignment vertical="top" shrinkToFit="1"/>
    </xf>
    <xf numFmtId="183" fontId="19" fillId="0" borderId="2" xfId="1" applyNumberFormat="1" applyFont="1" applyFill="1" applyBorder="1" applyAlignment="1">
      <alignment horizontal="center" vertical="center" shrinkToFit="1"/>
    </xf>
    <xf numFmtId="183" fontId="19" fillId="4" borderId="48" xfId="1" applyNumberFormat="1" applyFont="1" applyFill="1" applyBorder="1" applyAlignment="1">
      <alignment vertical="top" shrinkToFit="1"/>
    </xf>
    <xf numFmtId="178" fontId="19" fillId="4" borderId="50" xfId="1" applyNumberFormat="1" applyFont="1" applyFill="1" applyBorder="1" applyAlignment="1">
      <alignment horizontal="right" vertical="top" shrinkToFit="1"/>
    </xf>
    <xf numFmtId="183" fontId="19" fillId="4" borderId="0" xfId="1" applyNumberFormat="1" applyFont="1" applyFill="1" applyBorder="1" applyAlignment="1">
      <alignment horizontal="center" vertical="top" shrinkToFit="1"/>
    </xf>
    <xf numFmtId="183" fontId="19" fillId="4" borderId="50" xfId="1" applyNumberFormat="1" applyFont="1" applyFill="1" applyBorder="1" applyAlignment="1">
      <alignment horizontal="center" vertical="top" shrinkToFit="1"/>
    </xf>
    <xf numFmtId="183" fontId="19" fillId="4" borderId="47" xfId="1" applyNumberFormat="1" applyFont="1" applyFill="1" applyBorder="1" applyAlignment="1">
      <alignment horizontal="center" vertical="top" shrinkToFit="1"/>
    </xf>
    <xf numFmtId="38" fontId="19" fillId="4" borderId="48" xfId="1" applyFont="1" applyFill="1" applyBorder="1" applyAlignment="1">
      <alignment horizontal="center" vertical="top" shrinkToFit="1"/>
    </xf>
    <xf numFmtId="37" fontId="19" fillId="4" borderId="51" xfId="1" applyNumberFormat="1" applyFont="1" applyFill="1" applyBorder="1" applyAlignment="1">
      <alignment vertical="top" wrapText="1"/>
    </xf>
    <xf numFmtId="187" fontId="19" fillId="4" borderId="48" xfId="1" applyNumberFormat="1" applyFont="1" applyFill="1" applyBorder="1" applyAlignment="1">
      <alignment vertical="top" shrinkToFit="1"/>
    </xf>
    <xf numFmtId="187" fontId="19" fillId="0" borderId="48" xfId="0" applyNumberFormat="1" applyFont="1" applyFill="1" applyBorder="1" applyAlignment="1">
      <alignment horizontal="right" vertical="center" shrinkToFit="1"/>
    </xf>
    <xf numFmtId="38" fontId="19" fillId="0" borderId="2" xfId="1" applyNumberFormat="1" applyFont="1" applyFill="1" applyBorder="1" applyAlignment="1">
      <alignment horizontal="center" vertical="top" shrinkToFit="1"/>
    </xf>
    <xf numFmtId="178" fontId="19" fillId="0" borderId="2" xfId="1" applyNumberFormat="1" applyFont="1" applyFill="1" applyBorder="1" applyAlignment="1">
      <alignment horizontal="center" vertical="center" shrinkToFit="1"/>
    </xf>
    <xf numFmtId="176" fontId="30" fillId="0" borderId="0" xfId="3" applyNumberFormat="1" applyFont="1" applyFill="1" applyAlignment="1">
      <alignment vertical="top"/>
    </xf>
    <xf numFmtId="178" fontId="19" fillId="0" borderId="50" xfId="1" applyNumberFormat="1" applyFont="1" applyFill="1" applyBorder="1" applyAlignment="1">
      <alignment horizontal="right" vertical="top"/>
    </xf>
    <xf numFmtId="176" fontId="19" fillId="0" borderId="50" xfId="1" applyNumberFormat="1" applyFont="1" applyFill="1" applyBorder="1" applyAlignment="1">
      <alignment vertical="top"/>
    </xf>
    <xf numFmtId="176" fontId="19" fillId="0" borderId="51" xfId="1" applyNumberFormat="1" applyFont="1" applyFill="1" applyBorder="1" applyAlignment="1">
      <alignment vertical="top" wrapText="1"/>
    </xf>
    <xf numFmtId="37" fontId="19" fillId="0" borderId="6" xfId="1" applyNumberFormat="1" applyFont="1" applyFill="1" applyBorder="1" applyAlignment="1">
      <alignment horizontal="center" vertical="center"/>
    </xf>
    <xf numFmtId="37" fontId="19" fillId="0" borderId="50" xfId="1" applyNumberFormat="1" applyFont="1" applyFill="1" applyBorder="1" applyAlignment="1">
      <alignment horizontal="right" vertical="top" indent="1" shrinkToFit="1"/>
    </xf>
    <xf numFmtId="38" fontId="19" fillId="0" borderId="47" xfId="1" applyNumberFormat="1" applyFont="1" applyFill="1" applyBorder="1" applyAlignment="1">
      <alignment vertical="top" shrinkToFit="1"/>
    </xf>
    <xf numFmtId="38" fontId="19" fillId="0" borderId="50" xfId="1" applyNumberFormat="1" applyFont="1" applyFill="1" applyBorder="1" applyAlignment="1">
      <alignment vertical="top" shrinkToFit="1"/>
    </xf>
    <xf numFmtId="38" fontId="19" fillId="0" borderId="50" xfId="1" applyNumberFormat="1" applyFont="1" applyFill="1" applyBorder="1" applyAlignment="1">
      <alignment horizontal="right" vertical="top" indent="1" shrinkToFit="1"/>
    </xf>
    <xf numFmtId="38" fontId="19" fillId="0" borderId="0" xfId="1" applyFont="1" applyFill="1" applyBorder="1" applyAlignment="1">
      <alignment vertical="top" shrinkToFit="1"/>
    </xf>
    <xf numFmtId="37" fontId="19" fillId="0" borderId="48" xfId="1" applyNumberFormat="1" applyFont="1" applyFill="1" applyBorder="1" applyAlignment="1">
      <alignment horizontal="right" vertical="top" indent="1" shrinkToFit="1"/>
    </xf>
    <xf numFmtId="37" fontId="19" fillId="0" borderId="13" xfId="1" applyNumberFormat="1" applyFont="1" applyFill="1" applyBorder="1" applyAlignment="1">
      <alignment vertical="top" wrapText="1"/>
    </xf>
    <xf numFmtId="37" fontId="19" fillId="0" borderId="26" xfId="1" applyNumberFormat="1" applyFont="1" applyFill="1" applyBorder="1" applyAlignment="1">
      <alignment horizontal="center" vertical="top" shrinkToFit="1"/>
    </xf>
    <xf numFmtId="38" fontId="19" fillId="0" borderId="48" xfId="1" applyNumberFormat="1" applyFont="1" applyFill="1" applyBorder="1" applyAlignment="1">
      <alignment horizontal="right" vertical="top" indent="1" shrinkToFit="1"/>
    </xf>
    <xf numFmtId="37" fontId="19" fillId="0" borderId="23" xfId="1" applyNumberFormat="1" applyFont="1" applyFill="1" applyBorder="1" applyAlignment="1">
      <alignment horizontal="center" vertical="top"/>
    </xf>
    <xf numFmtId="187" fontId="19" fillId="0" borderId="24" xfId="1" applyNumberFormat="1" applyFont="1" applyFill="1" applyBorder="1" applyAlignment="1">
      <alignment vertical="top" shrinkToFit="1"/>
    </xf>
    <xf numFmtId="187" fontId="19" fillId="0" borderId="24" xfId="1" applyNumberFormat="1" applyFont="1" applyFill="1" applyBorder="1" applyAlignment="1">
      <alignment horizontal="right" vertical="top" shrinkToFit="1"/>
    </xf>
    <xf numFmtId="37" fontId="19" fillId="0" borderId="7" xfId="1" applyNumberFormat="1" applyFont="1" applyFill="1" applyBorder="1" applyAlignment="1">
      <alignment horizontal="center" vertical="top"/>
    </xf>
    <xf numFmtId="38" fontId="19" fillId="0" borderId="47" xfId="1" applyNumberFormat="1" applyFont="1" applyFill="1" applyBorder="1" applyAlignment="1">
      <alignment horizontal="right" vertical="top" indent="1" shrinkToFit="1"/>
    </xf>
    <xf numFmtId="37" fontId="19" fillId="0" borderId="51" xfId="1" applyNumberFormat="1" applyFont="1" applyFill="1" applyBorder="1" applyAlignment="1">
      <alignment vertical="top" wrapText="1" shrinkToFit="1"/>
    </xf>
    <xf numFmtId="38" fontId="19" fillId="0" borderId="0" xfId="1" applyNumberFormat="1" applyFont="1" applyFill="1" applyBorder="1" applyAlignment="1">
      <alignment vertical="top" shrinkToFit="1"/>
    </xf>
    <xf numFmtId="38" fontId="19" fillId="0" borderId="0" xfId="1" applyNumberFormat="1" applyFont="1" applyFill="1" applyBorder="1" applyAlignment="1">
      <alignment horizontal="right" vertical="top" shrinkToFit="1"/>
    </xf>
    <xf numFmtId="182" fontId="19" fillId="0" borderId="50" xfId="1" applyNumberFormat="1" applyFont="1" applyFill="1" applyBorder="1" applyAlignment="1">
      <alignment horizontal="right" vertical="top"/>
    </xf>
    <xf numFmtId="187" fontId="19" fillId="0" borderId="48" xfId="0" applyNumberFormat="1" applyFont="1" applyFill="1" applyBorder="1" applyAlignment="1">
      <alignment vertical="top"/>
    </xf>
    <xf numFmtId="37" fontId="19" fillId="0" borderId="47" xfId="1" applyNumberFormat="1" applyFont="1" applyFill="1" applyBorder="1" applyAlignment="1">
      <alignment vertical="top"/>
    </xf>
    <xf numFmtId="39" fontId="19" fillId="4" borderId="48" xfId="1" applyNumberFormat="1" applyFont="1" applyFill="1" applyBorder="1" applyAlignment="1">
      <alignment horizontal="right" vertical="top" shrinkToFit="1"/>
    </xf>
    <xf numFmtId="38" fontId="19" fillId="4" borderId="50" xfId="0" applyNumberFormat="1" applyFont="1" applyFill="1" applyBorder="1" applyAlignment="1">
      <alignment vertical="top"/>
    </xf>
    <xf numFmtId="37" fontId="19" fillId="4" borderId="0" xfId="1" applyNumberFormat="1" applyFont="1" applyFill="1" applyBorder="1" applyAlignment="1">
      <alignment vertical="top"/>
    </xf>
    <xf numFmtId="185" fontId="19" fillId="4" borderId="0" xfId="1" applyNumberFormat="1" applyFont="1" applyFill="1" applyBorder="1" applyAlignment="1">
      <alignment vertical="top"/>
    </xf>
    <xf numFmtId="185" fontId="19" fillId="4" borderId="50" xfId="1" applyNumberFormat="1" applyFont="1" applyFill="1" applyBorder="1" applyAlignment="1">
      <alignment vertical="top"/>
    </xf>
    <xf numFmtId="185" fontId="19" fillId="4" borderId="50" xfId="1" applyNumberFormat="1" applyFont="1" applyFill="1" applyBorder="1" applyAlignment="1">
      <alignment vertical="top" shrinkToFit="1"/>
    </xf>
    <xf numFmtId="185" fontId="19" fillId="4" borderId="0" xfId="1" applyNumberFormat="1" applyFont="1" applyFill="1" applyBorder="1" applyAlignment="1">
      <alignment vertical="top" shrinkToFit="1"/>
    </xf>
    <xf numFmtId="185" fontId="19" fillId="4" borderId="47" xfId="1" applyNumberFormat="1" applyFont="1" applyFill="1" applyBorder="1" applyAlignment="1">
      <alignment vertical="top" shrinkToFit="1"/>
    </xf>
    <xf numFmtId="38" fontId="19" fillId="4" borderId="0" xfId="1" applyFont="1" applyFill="1" applyBorder="1" applyAlignment="1">
      <alignment vertical="top" shrinkToFit="1"/>
    </xf>
    <xf numFmtId="37" fontId="19" fillId="4" borderId="50" xfId="1" applyNumberFormat="1" applyFont="1" applyFill="1" applyBorder="1" applyAlignment="1">
      <alignment horizontal="right" vertical="top" shrinkToFit="1"/>
    </xf>
    <xf numFmtId="37" fontId="19" fillId="4" borderId="51" xfId="1" applyNumberFormat="1" applyFont="1" applyFill="1" applyBorder="1" applyAlignment="1">
      <alignment vertical="top" shrinkToFit="1"/>
    </xf>
    <xf numFmtId="176" fontId="19" fillId="0" borderId="47" xfId="1" quotePrefix="1" applyNumberFormat="1" applyFont="1" applyFill="1" applyBorder="1" applyAlignment="1">
      <alignment horizontal="center" vertical="top" shrinkToFit="1"/>
    </xf>
    <xf numFmtId="183" fontId="19" fillId="0" borderId="50" xfId="3" applyNumberFormat="1" applyFont="1" applyFill="1" applyBorder="1" applyAlignment="1">
      <alignment horizontal="right" vertical="top"/>
    </xf>
    <xf numFmtId="183" fontId="19" fillId="0" borderId="50" xfId="3" applyNumberFormat="1" applyFont="1" applyFill="1" applyBorder="1" applyAlignment="1">
      <alignment vertical="top"/>
    </xf>
    <xf numFmtId="37" fontId="19" fillId="0" borderId="50" xfId="3" applyNumberFormat="1" applyFont="1" applyFill="1" applyBorder="1" applyAlignment="1">
      <alignment horizontal="right" vertical="top"/>
    </xf>
    <xf numFmtId="186" fontId="19" fillId="0" borderId="26" xfId="1" applyNumberFormat="1" applyFont="1" applyFill="1" applyBorder="1" applyAlignment="1">
      <alignment horizontal="right" vertical="top" shrinkToFit="1"/>
    </xf>
    <xf numFmtId="183" fontId="19" fillId="0" borderId="26" xfId="1" applyNumberFormat="1" applyFont="1" applyFill="1" applyBorder="1" applyAlignment="1">
      <alignment vertical="top" shrinkToFit="1"/>
    </xf>
    <xf numFmtId="183" fontId="19" fillId="4" borderId="50" xfId="1" applyNumberFormat="1" applyFont="1" applyFill="1" applyBorder="1" applyAlignment="1">
      <alignment horizontal="center" vertical="top"/>
    </xf>
    <xf numFmtId="183" fontId="19" fillId="0" borderId="25" xfId="1" applyNumberFormat="1" applyFont="1" applyFill="1" applyBorder="1" applyAlignment="1">
      <alignment horizontal="right" vertical="top" shrinkToFit="1"/>
    </xf>
    <xf numFmtId="183" fontId="19" fillId="0" borderId="25" xfId="1" applyNumberFormat="1" applyFont="1" applyFill="1" applyBorder="1" applyAlignment="1">
      <alignment vertical="top" shrinkToFit="1"/>
    </xf>
    <xf numFmtId="183" fontId="19" fillId="0" borderId="26" xfId="1" applyNumberFormat="1" applyFont="1" applyFill="1" applyBorder="1" applyAlignment="1">
      <alignment horizontal="right" vertical="top" shrinkToFit="1"/>
    </xf>
    <xf numFmtId="37" fontId="19" fillId="0" borderId="50" xfId="1" applyNumberFormat="1" applyFont="1" applyFill="1" applyBorder="1" applyAlignment="1">
      <alignment horizontal="center" vertical="top" shrinkToFit="1"/>
    </xf>
    <xf numFmtId="37" fontId="19" fillId="0" borderId="6" xfId="1" applyNumberFormat="1" applyFont="1" applyFill="1" applyBorder="1" applyAlignment="1">
      <alignment horizontal="center" vertical="top"/>
    </xf>
    <xf numFmtId="38" fontId="19" fillId="0" borderId="0" xfId="1" applyFont="1" applyFill="1" applyBorder="1" applyAlignment="1">
      <alignment horizontal="right" vertical="top" shrinkToFit="1"/>
    </xf>
    <xf numFmtId="38" fontId="19" fillId="0" borderId="48" xfId="1" applyFont="1" applyFill="1" applyBorder="1" applyAlignment="1">
      <alignment horizontal="right" vertical="top" shrinkToFit="1"/>
    </xf>
    <xf numFmtId="187" fontId="19" fillId="0" borderId="48" xfId="1" applyNumberFormat="1" applyFont="1" applyFill="1" applyBorder="1" applyAlignment="1">
      <alignment horizontal="right" vertical="center" shrinkToFit="1"/>
    </xf>
    <xf numFmtId="187" fontId="19" fillId="0" borderId="48" xfId="1" quotePrefix="1" applyNumberFormat="1" applyFont="1" applyFill="1" applyBorder="1" applyAlignment="1">
      <alignment horizontal="right" vertical="center" shrinkToFit="1"/>
    </xf>
    <xf numFmtId="187" fontId="19" fillId="0" borderId="48" xfId="1" applyNumberFormat="1" applyFont="1" applyFill="1" applyBorder="1" applyAlignment="1">
      <alignment vertical="top" shrinkToFit="1"/>
    </xf>
    <xf numFmtId="187" fontId="19" fillId="0" borderId="0" xfId="1" applyNumberFormat="1" applyFont="1" applyFill="1" applyBorder="1" applyAlignment="1">
      <alignment vertical="top" shrinkToFit="1"/>
    </xf>
    <xf numFmtId="37" fontId="19" fillId="0" borderId="50" xfId="1" applyNumberFormat="1" applyFont="1" applyFill="1" applyBorder="1" applyAlignment="1">
      <alignment horizontal="center" vertical="center" shrinkToFit="1"/>
    </xf>
    <xf numFmtId="176" fontId="19" fillId="0" borderId="0" xfId="1" applyNumberFormat="1" applyFont="1" applyFill="1" applyBorder="1" applyAlignment="1">
      <alignment horizontal="justify" vertical="center" wrapText="1"/>
    </xf>
    <xf numFmtId="38" fontId="19" fillId="0" borderId="48" xfId="1" quotePrefix="1" applyFont="1" applyFill="1" applyBorder="1" applyAlignment="1">
      <alignment horizontal="right" vertical="top" shrinkToFit="1"/>
    </xf>
    <xf numFmtId="37" fontId="19" fillId="0" borderId="7" xfId="1" applyNumberFormat="1" applyFont="1" applyFill="1" applyBorder="1" applyAlignment="1">
      <alignment horizontal="center" vertical="top" wrapText="1"/>
    </xf>
    <xf numFmtId="37" fontId="19" fillId="0" borderId="3" xfId="1" applyNumberFormat="1" applyFont="1" applyFill="1" applyBorder="1" applyAlignment="1">
      <alignment vertical="top" wrapText="1"/>
    </xf>
    <xf numFmtId="187" fontId="19" fillId="0" borderId="48" xfId="1" applyNumberFormat="1" applyFont="1" applyFill="1" applyBorder="1" applyAlignment="1">
      <alignment horizontal="right" vertical="top" shrinkToFit="1"/>
    </xf>
    <xf numFmtId="187" fontId="19" fillId="0" borderId="0" xfId="1" applyNumberFormat="1" applyFont="1" applyFill="1" applyBorder="1" applyAlignment="1">
      <alignment horizontal="right" vertical="top" shrinkToFit="1"/>
    </xf>
    <xf numFmtId="187" fontId="19" fillId="0" borderId="48" xfId="3" quotePrefix="1" applyNumberFormat="1" applyFont="1" applyFill="1" applyBorder="1" applyAlignment="1">
      <alignment horizontal="right" vertical="top" shrinkToFit="1"/>
    </xf>
    <xf numFmtId="187" fontId="19" fillId="0" borderId="48" xfId="1" applyNumberFormat="1" applyFont="1" applyFill="1" applyBorder="1" applyAlignment="1">
      <alignment vertical="center" shrinkToFit="1"/>
    </xf>
    <xf numFmtId="187" fontId="19" fillId="0" borderId="0" xfId="1" applyNumberFormat="1" applyFont="1" applyFill="1" applyBorder="1" applyAlignment="1" applyProtection="1">
      <alignment vertical="top" shrinkToFit="1"/>
    </xf>
    <xf numFmtId="181" fontId="19" fillId="0" borderId="47" xfId="1" applyNumberFormat="1" applyFont="1" applyFill="1" applyBorder="1" applyAlignment="1">
      <alignment horizontal="right" vertical="top" shrinkToFit="1"/>
    </xf>
    <xf numFmtId="187" fontId="19" fillId="0" borderId="48" xfId="1" quotePrefix="1" applyNumberFormat="1" applyFont="1" applyFill="1" applyBorder="1" applyAlignment="1">
      <alignment horizontal="right" vertical="top" shrinkToFit="1"/>
    </xf>
    <xf numFmtId="38" fontId="19" fillId="0" borderId="50" xfId="1" applyNumberFormat="1" applyFont="1" applyFill="1" applyBorder="1" applyAlignment="1">
      <alignment horizontal="right" vertical="top" shrinkToFit="1"/>
    </xf>
    <xf numFmtId="38" fontId="19" fillId="0" borderId="47" xfId="1" applyNumberFormat="1" applyFont="1" applyFill="1" applyBorder="1" applyAlignment="1">
      <alignment horizontal="right" vertical="top" shrinkToFit="1"/>
    </xf>
    <xf numFmtId="39" fontId="19" fillId="0" borderId="50" xfId="1" applyNumberFormat="1" applyFont="1" applyFill="1" applyBorder="1" applyAlignment="1">
      <alignment horizontal="right" vertical="top" indent="1" shrinkToFit="1"/>
    </xf>
    <xf numFmtId="37" fontId="19" fillId="0" borderId="48" xfId="1" applyNumberFormat="1" applyFont="1" applyFill="1" applyBorder="1" applyAlignment="1">
      <alignment vertical="top" shrinkToFit="1"/>
    </xf>
    <xf numFmtId="0" fontId="26" fillId="0" borderId="5" xfId="0" applyFont="1" applyFill="1" applyBorder="1" applyAlignment="1">
      <alignment vertical="top" shrinkToFit="1"/>
    </xf>
    <xf numFmtId="185" fontId="19" fillId="4" borderId="47" xfId="1" applyNumberFormat="1" applyFont="1" applyFill="1" applyBorder="1" applyAlignment="1">
      <alignment horizontal="right" vertical="top" shrinkToFit="1"/>
    </xf>
    <xf numFmtId="184" fontId="19" fillId="0" borderId="25" xfId="1" applyNumberFormat="1" applyFont="1" applyFill="1" applyBorder="1" applyAlignment="1">
      <alignment vertical="top" shrinkToFit="1"/>
    </xf>
    <xf numFmtId="183" fontId="19" fillId="0" borderId="24" xfId="1" applyNumberFormat="1" applyFont="1" applyFill="1" applyBorder="1" applyAlignment="1">
      <alignment vertical="top" shrinkToFit="1"/>
    </xf>
    <xf numFmtId="183" fontId="19" fillId="0" borderId="50" xfId="1" applyNumberFormat="1" applyFont="1" applyFill="1" applyBorder="1" applyAlignment="1">
      <alignment horizontal="center" vertical="top" shrinkToFit="1"/>
    </xf>
    <xf numFmtId="176" fontId="19" fillId="0" borderId="48" xfId="1" applyNumberFormat="1" applyFont="1" applyFill="1" applyBorder="1" applyAlignment="1">
      <alignment horizontal="distributed" vertical="center" wrapText="1"/>
    </xf>
    <xf numFmtId="176" fontId="19" fillId="0" borderId="48" xfId="1" applyNumberFormat="1" applyFont="1" applyFill="1" applyBorder="1" applyAlignment="1">
      <alignment horizontal="distributed" vertical="center"/>
    </xf>
    <xf numFmtId="176" fontId="19" fillId="0" borderId="0" xfId="1" applyNumberFormat="1" applyFont="1" applyFill="1" applyBorder="1" applyAlignment="1">
      <alignment horizontal="distributed" vertical="center" wrapText="1"/>
    </xf>
    <xf numFmtId="183" fontId="19" fillId="0" borderId="48" xfId="1" applyNumberFormat="1" applyFont="1" applyFill="1" applyBorder="1" applyAlignment="1">
      <alignment horizontal="center" vertical="top" shrinkToFit="1"/>
    </xf>
    <xf numFmtId="183" fontId="19" fillId="0" borderId="50" xfId="21" applyNumberFormat="1" applyFont="1" applyFill="1" applyBorder="1" applyAlignment="1" applyProtection="1">
      <alignment horizontal="center" vertical="top" shrinkToFit="1"/>
    </xf>
    <xf numFmtId="38" fontId="19" fillId="0" borderId="47" xfId="1" applyNumberFormat="1" applyFont="1" applyFill="1" applyBorder="1" applyAlignment="1">
      <alignment horizontal="center" vertical="top" shrinkToFit="1"/>
    </xf>
    <xf numFmtId="38" fontId="19" fillId="0" borderId="48" xfId="1" applyNumberFormat="1" applyFont="1" applyFill="1" applyBorder="1" applyAlignment="1">
      <alignment horizontal="center" vertical="top" shrinkToFit="1"/>
    </xf>
    <xf numFmtId="176" fontId="19" fillId="0" borderId="0" xfId="1" applyNumberFormat="1" applyFont="1" applyFill="1" applyBorder="1" applyAlignment="1">
      <alignment horizontal="center" vertical="top" shrinkToFit="1"/>
    </xf>
    <xf numFmtId="176" fontId="19" fillId="0" borderId="2" xfId="1" applyNumberFormat="1" applyFont="1" applyFill="1" applyBorder="1" applyAlignment="1">
      <alignment horizontal="center" vertical="top"/>
    </xf>
    <xf numFmtId="176" fontId="19" fillId="0" borderId="4" xfId="1" applyNumberFormat="1" applyFont="1" applyFill="1" applyBorder="1" applyAlignment="1">
      <alignment horizontal="center" vertical="top"/>
    </xf>
    <xf numFmtId="37" fontId="19" fillId="0" borderId="48" xfId="1" applyNumberFormat="1" applyFont="1" applyFill="1" applyBorder="1" applyAlignment="1">
      <alignment horizontal="distributed" vertical="center" wrapText="1"/>
    </xf>
    <xf numFmtId="176" fontId="19" fillId="0" borderId="5" xfId="1" applyNumberFormat="1" applyFont="1" applyFill="1" applyBorder="1" applyAlignment="1">
      <alignment vertical="top" wrapText="1"/>
    </xf>
    <xf numFmtId="37" fontId="19" fillId="0" borderId="5" xfId="1" applyNumberFormat="1" applyFont="1" applyFill="1" applyBorder="1" applyAlignment="1">
      <alignment vertical="top" wrapText="1"/>
    </xf>
    <xf numFmtId="0" fontId="19" fillId="0" borderId="5" xfId="0" applyFont="1" applyFill="1" applyBorder="1" applyAlignment="1">
      <alignment vertical="top" wrapText="1"/>
    </xf>
    <xf numFmtId="176" fontId="19" fillId="4" borderId="0" xfId="1" applyNumberFormat="1" applyFont="1" applyFill="1" applyBorder="1" applyAlignment="1">
      <alignment horizontal="distributed" vertical="center" wrapText="1"/>
    </xf>
    <xf numFmtId="37" fontId="19" fillId="0" borderId="47" xfId="1" applyNumberFormat="1" applyFont="1" applyFill="1" applyBorder="1" applyAlignment="1">
      <alignment horizontal="center" vertical="top" shrinkToFit="1"/>
    </xf>
    <xf numFmtId="37" fontId="19" fillId="0" borderId="48" xfId="1" applyNumberFormat="1" applyFont="1" applyFill="1" applyBorder="1" applyAlignment="1">
      <alignment horizontal="center" vertical="top" shrinkToFit="1"/>
    </xf>
    <xf numFmtId="176" fontId="19" fillId="2" borderId="0" xfId="1" applyNumberFormat="1" applyFont="1" applyFill="1" applyBorder="1" applyAlignment="1">
      <alignment horizontal="center" vertical="top" shrinkToFit="1"/>
    </xf>
    <xf numFmtId="176" fontId="19" fillId="2" borderId="47" xfId="1" applyNumberFormat="1" applyFont="1" applyFill="1" applyBorder="1" applyAlignment="1">
      <alignment horizontal="center" vertical="top"/>
    </xf>
    <xf numFmtId="176" fontId="19" fillId="2" borderId="48" xfId="1" applyNumberFormat="1" applyFont="1" applyFill="1" applyBorder="1" applyAlignment="1">
      <alignment horizontal="center" vertical="top"/>
    </xf>
    <xf numFmtId="37" fontId="19" fillId="0" borderId="0" xfId="1" applyNumberFormat="1" applyFont="1" applyFill="1" applyBorder="1" applyAlignment="1">
      <alignment horizontal="distributed" vertical="center" wrapText="1"/>
    </xf>
    <xf numFmtId="176" fontId="19" fillId="0" borderId="0" xfId="1" applyNumberFormat="1" applyFont="1" applyFill="1" applyBorder="1" applyAlignment="1">
      <alignment horizontal="left" vertical="top"/>
    </xf>
    <xf numFmtId="176" fontId="19" fillId="0" borderId="48" xfId="1" applyNumberFormat="1" applyFont="1" applyFill="1" applyBorder="1" applyAlignment="1">
      <alignment horizontal="distributed" vertical="center" wrapText="1" shrinkToFit="1"/>
    </xf>
    <xf numFmtId="176" fontId="19" fillId="0" borderId="48" xfId="1" applyNumberFormat="1" applyFont="1" applyFill="1" applyBorder="1" applyAlignment="1">
      <alignment horizontal="right" vertical="top"/>
    </xf>
    <xf numFmtId="176" fontId="19" fillId="0" borderId="48" xfId="1" applyNumberFormat="1" applyFont="1" applyFill="1" applyBorder="1" applyAlignment="1">
      <alignment horizontal="center" vertical="top" shrinkToFit="1"/>
    </xf>
    <xf numFmtId="38" fontId="19" fillId="4" borderId="48" xfId="1" applyFont="1" applyFill="1" applyBorder="1" applyAlignment="1">
      <alignment horizontal="right" vertical="top" shrinkToFit="1"/>
    </xf>
    <xf numFmtId="38" fontId="19" fillId="0" borderId="30" xfId="1" applyFont="1" applyFill="1" applyBorder="1" applyAlignment="1">
      <alignment horizontal="right" vertical="top" shrinkToFit="1"/>
    </xf>
    <xf numFmtId="176" fontId="19" fillId="0" borderId="1" xfId="1" applyNumberFormat="1" applyFont="1" applyFill="1" applyBorder="1" applyAlignment="1">
      <alignment horizontal="right" vertical="top" shrinkToFit="1"/>
    </xf>
    <xf numFmtId="187" fontId="19" fillId="0" borderId="4" xfId="1" applyNumberFormat="1" applyFont="1" applyFill="1" applyBorder="1" applyAlignment="1">
      <alignment vertical="top" shrinkToFit="1"/>
    </xf>
    <xf numFmtId="37" fontId="19" fillId="0" borderId="5" xfId="1" applyNumberFormat="1" applyFont="1" applyFill="1" applyBorder="1" applyAlignment="1">
      <alignment vertical="top" shrinkToFit="1"/>
    </xf>
    <xf numFmtId="187" fontId="19" fillId="0" borderId="48" xfId="3" applyNumberFormat="1" applyFont="1" applyFill="1" applyBorder="1" applyAlignment="1">
      <alignment horizontal="right" vertical="top" shrinkToFit="1"/>
    </xf>
    <xf numFmtId="176" fontId="19" fillId="0" borderId="50" xfId="3" applyNumberFormat="1" applyFont="1" applyFill="1" applyBorder="1" applyAlignment="1">
      <alignment horizontal="right" vertical="top" shrinkToFit="1"/>
    </xf>
    <xf numFmtId="187" fontId="19" fillId="0" borderId="0" xfId="3" applyNumberFormat="1" applyFont="1" applyFill="1" applyBorder="1" applyAlignment="1">
      <alignment horizontal="right" vertical="top" shrinkToFit="1"/>
    </xf>
    <xf numFmtId="183" fontId="19" fillId="4" borderId="48" xfId="1" applyNumberFormat="1" applyFont="1" applyFill="1" applyBorder="1" applyAlignment="1">
      <alignment horizontal="right" vertical="top" shrinkToFit="1"/>
    </xf>
    <xf numFmtId="183" fontId="19" fillId="0" borderId="32" xfId="1" applyNumberFormat="1" applyFont="1" applyFill="1" applyBorder="1" applyAlignment="1">
      <alignment horizontal="right" vertical="top" shrinkToFit="1"/>
    </xf>
    <xf numFmtId="176" fontId="19" fillId="0" borderId="1" xfId="1" applyNumberFormat="1" applyFont="1" applyFill="1" applyBorder="1" applyAlignment="1">
      <alignment horizontal="center" vertical="top" shrinkToFit="1"/>
    </xf>
    <xf numFmtId="187" fontId="19" fillId="0" borderId="15" xfId="1" applyNumberFormat="1" applyFont="1" applyFill="1" applyBorder="1" applyAlignment="1">
      <alignment vertical="top" shrinkToFit="1"/>
    </xf>
    <xf numFmtId="184" fontId="19" fillId="0" borderId="48" xfId="1" applyNumberFormat="1" applyFont="1" applyFill="1" applyBorder="1" applyAlignment="1">
      <alignment horizontal="right" vertical="top" shrinkToFit="1"/>
    </xf>
    <xf numFmtId="184" fontId="19" fillId="0" borderId="50" xfId="1" applyNumberFormat="1" applyFont="1" applyFill="1" applyBorder="1" applyAlignment="1">
      <alignment vertical="top" shrinkToFit="1"/>
    </xf>
    <xf numFmtId="37" fontId="28" fillId="0" borderId="51" xfId="1" applyNumberFormat="1" applyFont="1" applyFill="1" applyBorder="1" applyAlignment="1">
      <alignment vertical="center" shrinkToFit="1"/>
    </xf>
    <xf numFmtId="38" fontId="19" fillId="0" borderId="48" xfId="1" applyFont="1" applyFill="1" applyBorder="1" applyAlignment="1">
      <alignment horizontal="center" vertical="top" shrinkToFit="1"/>
    </xf>
    <xf numFmtId="38" fontId="19" fillId="0" borderId="50" xfId="1" applyNumberFormat="1" applyFont="1" applyFill="1" applyBorder="1" applyAlignment="1">
      <alignment horizontal="center" vertical="top" shrinkToFit="1"/>
    </xf>
    <xf numFmtId="37" fontId="19" fillId="0" borderId="50" xfId="1" applyNumberFormat="1" applyFont="1" applyFill="1" applyBorder="1" applyAlignment="1">
      <alignment vertical="top" shrinkToFit="1"/>
    </xf>
    <xf numFmtId="37" fontId="19" fillId="4" borderId="3" xfId="1" applyNumberFormat="1" applyFont="1" applyFill="1" applyBorder="1" applyAlignment="1">
      <alignment horizontal="left" vertical="top" wrapText="1"/>
    </xf>
    <xf numFmtId="37" fontId="19" fillId="4" borderId="47" xfId="1" applyNumberFormat="1" applyFont="1" applyFill="1" applyBorder="1" applyAlignment="1">
      <alignment horizontal="right" vertical="top" shrinkToFit="1"/>
    </xf>
    <xf numFmtId="37" fontId="19" fillId="4" borderId="0" xfId="1" applyNumberFormat="1" applyFont="1" applyFill="1" applyBorder="1" applyAlignment="1">
      <alignment vertical="top" shrinkToFit="1"/>
    </xf>
    <xf numFmtId="0" fontId="19" fillId="4" borderId="48" xfId="0" applyFont="1" applyFill="1" applyBorder="1" applyAlignment="1">
      <alignment vertical="top" shrinkToFit="1"/>
    </xf>
    <xf numFmtId="37" fontId="19" fillId="4" borderId="0" xfId="1" applyNumberFormat="1" applyFont="1" applyFill="1" applyBorder="1" applyAlignment="1">
      <alignment horizontal="center" vertical="top" shrinkToFit="1"/>
    </xf>
    <xf numFmtId="37" fontId="19" fillId="0" borderId="0" xfId="1" applyNumberFormat="1" applyFont="1" applyFill="1" applyBorder="1" applyAlignment="1">
      <alignment vertical="top" shrinkToFit="1"/>
    </xf>
    <xf numFmtId="183" fontId="19" fillId="0" borderId="30" xfId="1" applyNumberFormat="1" applyFont="1" applyFill="1" applyBorder="1" applyAlignment="1">
      <alignment horizontal="right" vertical="top" shrinkToFit="1"/>
    </xf>
    <xf numFmtId="183" fontId="19" fillId="0" borderId="31" xfId="1" applyNumberFormat="1" applyFont="1" applyFill="1" applyBorder="1" applyAlignment="1">
      <alignment horizontal="right" vertical="top" shrinkToFit="1"/>
    </xf>
    <xf numFmtId="38" fontId="19" fillId="0" borderId="30" xfId="1" applyFont="1" applyFill="1" applyBorder="1" applyAlignment="1">
      <alignment vertical="top" shrinkToFit="1"/>
    </xf>
    <xf numFmtId="176" fontId="19" fillId="0" borderId="44" xfId="1" applyNumberFormat="1" applyFont="1" applyFill="1" applyBorder="1" applyAlignment="1">
      <alignment vertical="top" wrapText="1"/>
    </xf>
    <xf numFmtId="178" fontId="19" fillId="0" borderId="48" xfId="1" applyNumberFormat="1" applyFont="1" applyFill="1" applyBorder="1" applyAlignment="1">
      <alignment horizontal="center" vertical="center" shrinkToFit="1"/>
    </xf>
    <xf numFmtId="37" fontId="31" fillId="0" borderId="5" xfId="1" applyNumberFormat="1" applyFont="1" applyFill="1" applyBorder="1" applyAlignment="1">
      <alignment vertical="top" shrinkToFit="1"/>
    </xf>
    <xf numFmtId="183" fontId="19" fillId="0" borderId="37" xfId="1" applyNumberFormat="1" applyFont="1" applyFill="1" applyBorder="1" applyAlignment="1">
      <alignment horizontal="right" vertical="top" indent="1" shrinkToFit="1"/>
    </xf>
    <xf numFmtId="183" fontId="19" fillId="0" borderId="36" xfId="1" applyNumberFormat="1" applyFont="1" applyFill="1" applyBorder="1" applyAlignment="1">
      <alignment horizontal="right" vertical="top" indent="1" shrinkToFit="1"/>
    </xf>
    <xf numFmtId="183" fontId="19" fillId="0" borderId="2" xfId="1" applyNumberFormat="1" applyFont="1" applyFill="1" applyBorder="1" applyAlignment="1">
      <alignment vertical="top" shrinkToFit="1"/>
    </xf>
    <xf numFmtId="38" fontId="19" fillId="0" borderId="47" xfId="1" applyNumberFormat="1" applyFont="1" applyFill="1" applyBorder="1" applyAlignment="1">
      <alignment horizontal="right" vertical="top" indent="1"/>
    </xf>
    <xf numFmtId="176" fontId="19" fillId="0" borderId="7" xfId="3" applyNumberFormat="1" applyFont="1" applyFill="1" applyBorder="1" applyAlignment="1">
      <alignment horizontal="center" vertical="top"/>
    </xf>
    <xf numFmtId="178" fontId="19" fillId="0" borderId="50" xfId="3" applyNumberFormat="1" applyFont="1" applyFill="1" applyBorder="1" applyAlignment="1">
      <alignment horizontal="right" vertical="top" shrinkToFit="1"/>
    </xf>
    <xf numFmtId="183" fontId="19" fillId="0" borderId="50" xfId="3" applyNumberFormat="1" applyFont="1" applyFill="1" applyBorder="1" applyAlignment="1">
      <alignment horizontal="right" vertical="top" shrinkToFit="1"/>
    </xf>
    <xf numFmtId="183" fontId="19" fillId="0" borderId="47" xfId="3" applyNumberFormat="1" applyFont="1" applyFill="1" applyBorder="1" applyAlignment="1">
      <alignment horizontal="right" vertical="top" shrinkToFit="1"/>
    </xf>
    <xf numFmtId="183" fontId="19" fillId="0" borderId="0" xfId="3" applyNumberFormat="1" applyFont="1" applyFill="1" applyBorder="1" applyAlignment="1">
      <alignment horizontal="right" vertical="top" shrinkToFit="1"/>
    </xf>
    <xf numFmtId="183" fontId="19" fillId="0" borderId="47" xfId="3" applyNumberFormat="1" applyFont="1" applyFill="1" applyBorder="1" applyAlignment="1">
      <alignment horizontal="right" vertical="top"/>
    </xf>
    <xf numFmtId="38" fontId="19" fillId="0" borderId="48" xfId="3" applyFont="1" applyFill="1" applyBorder="1" applyAlignment="1">
      <alignment horizontal="right" vertical="top" shrinkToFit="1"/>
    </xf>
    <xf numFmtId="183" fontId="19" fillId="0" borderId="47" xfId="3" applyNumberFormat="1" applyFont="1" applyFill="1" applyBorder="1" applyAlignment="1">
      <alignment vertical="top" shrinkToFit="1"/>
    </xf>
    <xf numFmtId="38" fontId="19" fillId="0" borderId="0" xfId="3" applyNumberFormat="1" applyFont="1" applyFill="1" applyBorder="1" applyAlignment="1">
      <alignment vertical="top" shrinkToFit="1"/>
    </xf>
    <xf numFmtId="38" fontId="19" fillId="0" borderId="48" xfId="3" applyNumberFormat="1" applyFont="1" applyFill="1" applyBorder="1" applyAlignment="1">
      <alignment vertical="top" shrinkToFit="1"/>
    </xf>
    <xf numFmtId="183" fontId="19" fillId="0" borderId="50" xfId="3" applyNumberFormat="1" applyFont="1" applyFill="1" applyBorder="1" applyAlignment="1">
      <alignment vertical="top" shrinkToFit="1"/>
    </xf>
    <xf numFmtId="176" fontId="19" fillId="0" borderId="51" xfId="3" applyNumberFormat="1" applyFont="1" applyFill="1" applyBorder="1" applyAlignment="1">
      <alignment vertical="top" shrinkToFit="1"/>
    </xf>
    <xf numFmtId="178" fontId="19" fillId="0" borderId="32" xfId="1" applyNumberFormat="1" applyFont="1" applyFill="1" applyBorder="1" applyAlignment="1">
      <alignment horizontal="right" vertical="top" shrinkToFit="1"/>
    </xf>
    <xf numFmtId="183" fontId="19" fillId="0" borderId="31" xfId="1" applyNumberFormat="1" applyFont="1" applyFill="1" applyBorder="1" applyAlignment="1">
      <alignment horizontal="right" vertical="top"/>
    </xf>
    <xf numFmtId="183" fontId="19" fillId="0" borderId="31" xfId="1" applyNumberFormat="1" applyFont="1" applyFill="1" applyBorder="1" applyAlignment="1">
      <alignment vertical="top" shrinkToFit="1"/>
    </xf>
    <xf numFmtId="38" fontId="19" fillId="0" borderId="29" xfId="1" applyFont="1" applyFill="1" applyBorder="1" applyAlignment="1">
      <alignment vertical="top" shrinkToFit="1"/>
    </xf>
    <xf numFmtId="183" fontId="19" fillId="0" borderId="32" xfId="1" applyNumberFormat="1" applyFont="1" applyFill="1" applyBorder="1" applyAlignment="1">
      <alignment vertical="top" shrinkToFit="1"/>
    </xf>
    <xf numFmtId="176" fontId="19" fillId="0" borderId="32" xfId="1" applyNumberFormat="1" applyFont="1" applyFill="1" applyBorder="1" applyAlignment="1">
      <alignment horizontal="center" vertical="top" shrinkToFit="1"/>
    </xf>
    <xf numFmtId="176" fontId="19" fillId="0" borderId="38" xfId="1" applyNumberFormat="1" applyFont="1" applyFill="1" applyBorder="1" applyAlignment="1">
      <alignment horizontal="right" vertical="top" shrinkToFit="1"/>
    </xf>
    <xf numFmtId="183" fontId="19" fillId="0" borderId="38" xfId="1" applyNumberFormat="1" applyFont="1" applyFill="1" applyBorder="1" applyAlignment="1">
      <alignment horizontal="right" vertical="top" shrinkToFit="1"/>
    </xf>
    <xf numFmtId="183" fontId="19" fillId="0" borderId="37" xfId="1" applyNumberFormat="1" applyFont="1" applyFill="1" applyBorder="1" applyAlignment="1">
      <alignment horizontal="right" vertical="top" shrinkToFit="1"/>
    </xf>
    <xf numFmtId="187" fontId="19" fillId="0" borderId="36" xfId="1" applyNumberFormat="1" applyFont="1" applyFill="1" applyBorder="1" applyAlignment="1">
      <alignment horizontal="right" vertical="top" shrinkToFit="1"/>
    </xf>
    <xf numFmtId="183" fontId="19" fillId="0" borderId="4" xfId="1" applyNumberFormat="1" applyFont="1" applyFill="1" applyBorder="1" applyAlignment="1">
      <alignment horizontal="right" vertical="top" shrinkToFit="1"/>
    </xf>
    <xf numFmtId="38" fontId="19" fillId="0" borderId="4" xfId="1" applyFont="1" applyFill="1" applyBorder="1" applyAlignment="1">
      <alignment vertical="top" shrinkToFit="1"/>
    </xf>
    <xf numFmtId="176" fontId="19" fillId="0" borderId="41" xfId="1" applyNumberFormat="1" applyFont="1" applyFill="1" applyBorder="1" applyAlignment="1">
      <alignment vertical="top" wrapText="1"/>
    </xf>
    <xf numFmtId="179" fontId="19" fillId="4" borderId="37" xfId="1" applyNumberFormat="1" applyFont="1" applyFill="1" applyBorder="1" applyAlignment="1">
      <alignment horizontal="right" vertical="top" shrinkToFit="1"/>
    </xf>
    <xf numFmtId="183" fontId="19" fillId="4" borderId="1" xfId="1" applyNumberFormat="1" applyFont="1" applyFill="1" applyBorder="1" applyAlignment="1">
      <alignment vertical="top" shrinkToFit="1"/>
    </xf>
    <xf numFmtId="37" fontId="19" fillId="4" borderId="5" xfId="1" applyNumberFormat="1" applyFont="1" applyFill="1" applyBorder="1" applyAlignment="1">
      <alignment horizontal="left" vertical="top"/>
    </xf>
    <xf numFmtId="176" fontId="19" fillId="4" borderId="39" xfId="1" applyNumberFormat="1" applyFont="1" applyFill="1" applyBorder="1" applyAlignment="1">
      <alignment horizontal="center" vertical="center"/>
    </xf>
    <xf numFmtId="176" fontId="19" fillId="4" borderId="47" xfId="1" applyNumberFormat="1" applyFont="1" applyFill="1" applyBorder="1" applyAlignment="1">
      <alignment horizontal="right" vertical="top" indent="1" shrinkToFit="1"/>
    </xf>
    <xf numFmtId="176" fontId="19" fillId="4" borderId="48" xfId="1" applyNumberFormat="1" applyFont="1" applyFill="1" applyBorder="1" applyAlignment="1">
      <alignment horizontal="right" vertical="top" indent="1" shrinkToFit="1"/>
    </xf>
    <xf numFmtId="176" fontId="19" fillId="4" borderId="47" xfId="1" applyNumberFormat="1" applyFont="1" applyFill="1" applyBorder="1" applyAlignment="1">
      <alignment horizontal="center" vertical="top" shrinkToFit="1"/>
    </xf>
    <xf numFmtId="176" fontId="19" fillId="4" borderId="48" xfId="1" applyNumberFormat="1" applyFont="1" applyFill="1" applyBorder="1" applyAlignment="1">
      <alignment horizontal="center" vertical="top" shrinkToFit="1"/>
    </xf>
    <xf numFmtId="176" fontId="19" fillId="4" borderId="50" xfId="1" applyNumberFormat="1" applyFont="1" applyFill="1" applyBorder="1" applyAlignment="1">
      <alignment horizontal="center" vertical="top" shrinkToFit="1"/>
    </xf>
    <xf numFmtId="183" fontId="19" fillId="4" borderId="47" xfId="1" applyNumberFormat="1" applyFont="1" applyFill="1" applyBorder="1" applyAlignment="1">
      <alignment vertical="top"/>
    </xf>
    <xf numFmtId="38" fontId="19" fillId="4" borderId="48" xfId="1" applyFont="1" applyFill="1" applyBorder="1" applyAlignment="1">
      <alignment vertical="top"/>
    </xf>
    <xf numFmtId="0" fontId="19" fillId="0" borderId="5" xfId="22" applyFont="1" applyFill="1" applyBorder="1" applyAlignment="1">
      <alignment vertical="top" wrapText="1"/>
    </xf>
    <xf numFmtId="181" fontId="19" fillId="0" borderId="48" xfId="1" applyNumberFormat="1" applyFont="1" applyFill="1" applyBorder="1" applyAlignment="1">
      <alignment vertical="top" shrinkToFit="1"/>
    </xf>
    <xf numFmtId="37" fontId="25" fillId="0" borderId="5" xfId="1" applyNumberFormat="1" applyFont="1" applyFill="1" applyBorder="1" applyAlignment="1">
      <alignment horizontal="left" vertical="top" wrapText="1"/>
    </xf>
    <xf numFmtId="178" fontId="19" fillId="4" borderId="48" xfId="1" applyNumberFormat="1" applyFont="1" applyFill="1" applyBorder="1" applyAlignment="1">
      <alignment horizontal="right" vertical="top" shrinkToFit="1"/>
    </xf>
    <xf numFmtId="183" fontId="19" fillId="4" borderId="50" xfId="1" applyNumberFormat="1" applyFont="1" applyFill="1" applyBorder="1" applyAlignment="1">
      <alignment vertical="center" shrinkToFit="1"/>
    </xf>
    <xf numFmtId="183" fontId="19" fillId="4" borderId="48" xfId="1" applyNumberFormat="1" applyFont="1" applyFill="1" applyBorder="1" applyAlignment="1">
      <alignment vertical="center" shrinkToFit="1"/>
    </xf>
    <xf numFmtId="187" fontId="19" fillId="4" borderId="48" xfId="1" applyNumberFormat="1" applyFont="1" applyFill="1" applyBorder="1" applyAlignment="1">
      <alignment horizontal="right" vertical="center" shrinkToFit="1"/>
    </xf>
    <xf numFmtId="183" fontId="19" fillId="4" borderId="50" xfId="1" applyNumberFormat="1" applyFont="1" applyFill="1" applyBorder="1" applyAlignment="1">
      <alignment horizontal="right" vertical="center" shrinkToFit="1"/>
    </xf>
    <xf numFmtId="37" fontId="19" fillId="4" borderId="50" xfId="1" applyNumberFormat="1" applyFont="1" applyFill="1" applyBorder="1" applyAlignment="1">
      <alignment horizontal="center" vertical="center" shrinkToFit="1"/>
    </xf>
    <xf numFmtId="37" fontId="19" fillId="4" borderId="5" xfId="1" applyNumberFormat="1" applyFont="1" applyFill="1" applyBorder="1" applyAlignment="1">
      <alignment vertical="center" wrapText="1"/>
    </xf>
    <xf numFmtId="178" fontId="19" fillId="4" borderId="30" xfId="1" applyNumberFormat="1" applyFont="1" applyFill="1" applyBorder="1" applyAlignment="1">
      <alignment horizontal="right" vertical="top" shrinkToFit="1"/>
    </xf>
    <xf numFmtId="183" fontId="19" fillId="4" borderId="32" xfId="1" applyNumberFormat="1" applyFont="1" applyFill="1" applyBorder="1" applyAlignment="1">
      <alignment vertical="center" shrinkToFit="1"/>
    </xf>
    <xf numFmtId="183" fontId="19" fillId="4" borderId="31" xfId="1" applyNumberFormat="1" applyFont="1" applyFill="1" applyBorder="1" applyAlignment="1">
      <alignment vertical="center" shrinkToFit="1"/>
    </xf>
    <xf numFmtId="187" fontId="19" fillId="4" borderId="30" xfId="1" applyNumberFormat="1" applyFont="1" applyFill="1" applyBorder="1" applyAlignment="1">
      <alignment vertical="center" shrinkToFit="1"/>
    </xf>
    <xf numFmtId="183" fontId="19" fillId="4" borderId="30" xfId="1" applyNumberFormat="1" applyFont="1" applyFill="1" applyBorder="1" applyAlignment="1">
      <alignment vertical="center" shrinkToFit="1"/>
    </xf>
    <xf numFmtId="187" fontId="19" fillId="4" borderId="30" xfId="1" applyNumberFormat="1" applyFont="1" applyFill="1" applyBorder="1" applyAlignment="1">
      <alignment horizontal="right" vertical="center" shrinkToFit="1"/>
    </xf>
    <xf numFmtId="183" fontId="19" fillId="4" borderId="32" xfId="1" applyNumberFormat="1" applyFont="1" applyFill="1" applyBorder="1" applyAlignment="1">
      <alignment horizontal="right" vertical="center" shrinkToFit="1"/>
    </xf>
    <xf numFmtId="38" fontId="19" fillId="4" borderId="29" xfId="1" applyFont="1" applyFill="1" applyBorder="1" applyAlignment="1">
      <alignment vertical="center" shrinkToFit="1"/>
    </xf>
    <xf numFmtId="38" fontId="19" fillId="4" borderId="30" xfId="1" applyFont="1" applyFill="1" applyBorder="1" applyAlignment="1">
      <alignment vertical="center" shrinkToFit="1"/>
    </xf>
    <xf numFmtId="37" fontId="19" fillId="4" borderId="32" xfId="1" applyNumberFormat="1" applyFont="1" applyFill="1" applyBorder="1" applyAlignment="1">
      <alignment horizontal="center" vertical="center" shrinkToFit="1"/>
    </xf>
    <xf numFmtId="37" fontId="19" fillId="4" borderId="44" xfId="1" applyNumberFormat="1" applyFont="1" applyFill="1" applyBorder="1" applyAlignment="1">
      <alignment vertical="center" wrapText="1"/>
    </xf>
    <xf numFmtId="178" fontId="19" fillId="0" borderId="50" xfId="1" applyNumberFormat="1" applyFont="1" applyFill="1" applyBorder="1" applyAlignment="1">
      <alignment horizontal="right" vertical="top" indent="1" shrinkToFit="1"/>
    </xf>
    <xf numFmtId="178" fontId="19" fillId="0" borderId="50" xfId="1" applyNumberFormat="1" applyFont="1" applyFill="1" applyBorder="1" applyAlignment="1">
      <alignment vertical="top" shrinkToFit="1"/>
    </xf>
    <xf numFmtId="38" fontId="19" fillId="0" borderId="47" xfId="1" applyFont="1" applyFill="1" applyBorder="1" applyAlignment="1">
      <alignment vertical="top" shrinkToFit="1"/>
    </xf>
    <xf numFmtId="37" fontId="19" fillId="0" borderId="50" xfId="1" applyNumberFormat="1" applyFont="1" applyFill="1" applyBorder="1" applyAlignment="1">
      <alignment horizontal="center" vertical="top" wrapText="1"/>
    </xf>
    <xf numFmtId="37" fontId="28" fillId="4" borderId="50" xfId="1" applyNumberFormat="1" applyFont="1" applyFill="1" applyBorder="1" applyAlignment="1">
      <alignment horizontal="center" vertical="top" wrapText="1"/>
    </xf>
    <xf numFmtId="38" fontId="19" fillId="0" borderId="48" xfId="1" quotePrefix="1" applyFont="1" applyFill="1" applyBorder="1" applyAlignment="1">
      <alignment horizontal="right" vertical="center" shrinkToFit="1"/>
    </xf>
    <xf numFmtId="183" fontId="19" fillId="0" borderId="0" xfId="1" applyNumberFormat="1" applyFont="1" applyFill="1" applyBorder="1" applyAlignment="1">
      <alignment horizontal="center" vertical="top" shrinkToFit="1"/>
    </xf>
    <xf numFmtId="38" fontId="19" fillId="0" borderId="0" xfId="1" applyFont="1" applyFill="1" applyBorder="1" applyAlignment="1">
      <alignment horizontal="center" vertical="top" shrinkToFit="1"/>
    </xf>
    <xf numFmtId="176" fontId="19" fillId="0" borderId="2" xfId="1" applyNumberFormat="1" applyFont="1" applyFill="1" applyBorder="1" applyAlignment="1">
      <alignment vertical="top" shrinkToFit="1"/>
    </xf>
    <xf numFmtId="37" fontId="19" fillId="0" borderId="17" xfId="1" applyNumberFormat="1" applyFont="1" applyFill="1" applyBorder="1" applyAlignment="1">
      <alignment vertical="top" shrinkToFit="1"/>
    </xf>
    <xf numFmtId="183" fontId="19" fillId="0" borderId="14" xfId="1" applyNumberFormat="1" applyFont="1" applyFill="1" applyBorder="1" applyAlignment="1">
      <alignment vertical="top" shrinkToFit="1"/>
    </xf>
    <xf numFmtId="38" fontId="19" fillId="0" borderId="14" xfId="1" applyFont="1" applyFill="1" applyBorder="1" applyAlignment="1">
      <alignment vertical="top" shrinkToFit="1"/>
    </xf>
    <xf numFmtId="183" fontId="19" fillId="0" borderId="20" xfId="1" applyNumberFormat="1" applyFont="1" applyFill="1" applyBorder="1" applyAlignment="1">
      <alignment horizontal="right" vertical="top"/>
    </xf>
    <xf numFmtId="183" fontId="19" fillId="0" borderId="21" xfId="1" applyNumberFormat="1" applyFont="1" applyFill="1" applyBorder="1" applyAlignment="1">
      <alignment horizontal="right" vertical="top"/>
    </xf>
    <xf numFmtId="183" fontId="19" fillId="0" borderId="20" xfId="1" applyNumberFormat="1" applyFont="1" applyFill="1" applyBorder="1" applyAlignment="1">
      <alignment horizontal="center" vertical="top" shrinkToFit="1"/>
    </xf>
    <xf numFmtId="38" fontId="19" fillId="0" borderId="8" xfId="1" applyFont="1" applyFill="1" applyBorder="1" applyAlignment="1">
      <alignment horizontal="center" vertical="top" shrinkToFit="1"/>
    </xf>
    <xf numFmtId="176" fontId="19" fillId="0" borderId="20" xfId="1" applyNumberFormat="1" applyFont="1" applyFill="1" applyBorder="1" applyAlignment="1">
      <alignment vertical="top" shrinkToFit="1"/>
    </xf>
    <xf numFmtId="38" fontId="19" fillId="0" borderId="19" xfId="1" applyFont="1" applyFill="1" applyBorder="1" applyAlignment="1">
      <alignment vertical="top" shrinkToFit="1"/>
    </xf>
    <xf numFmtId="183" fontId="19" fillId="0" borderId="8" xfId="1" applyNumberFormat="1" applyFont="1" applyFill="1" applyBorder="1" applyAlignment="1">
      <alignment vertical="top" shrinkToFit="1"/>
    </xf>
    <xf numFmtId="38" fontId="19" fillId="0" borderId="8" xfId="1" applyFont="1" applyFill="1" applyBorder="1" applyAlignment="1">
      <alignment vertical="top" shrinkToFit="1"/>
    </xf>
    <xf numFmtId="183" fontId="19" fillId="0" borderId="20" xfId="1" applyNumberFormat="1" applyFont="1" applyFill="1" applyBorder="1" applyAlignment="1">
      <alignment vertical="top" shrinkToFit="1"/>
    </xf>
    <xf numFmtId="183" fontId="19" fillId="0" borderId="21" xfId="1" applyNumberFormat="1" applyFont="1" applyFill="1" applyBorder="1" applyAlignment="1">
      <alignment vertical="top" shrinkToFit="1"/>
    </xf>
    <xf numFmtId="176" fontId="19" fillId="0" borderId="21" xfId="1" applyNumberFormat="1" applyFont="1" applyFill="1" applyBorder="1" applyAlignment="1">
      <alignment horizontal="center" vertical="top" shrinkToFit="1"/>
    </xf>
    <xf numFmtId="176" fontId="19" fillId="2" borderId="0" xfId="1" applyNumberFormat="1" applyFont="1" applyFill="1" applyAlignment="1">
      <alignment vertical="top" shrinkToFit="1"/>
    </xf>
    <xf numFmtId="38" fontId="19" fillId="2" borderId="0" xfId="1" applyFont="1" applyFill="1" applyAlignment="1">
      <alignment horizontal="right" vertical="top"/>
    </xf>
    <xf numFmtId="176" fontId="19" fillId="3" borderId="0" xfId="1" applyNumberFormat="1" applyFont="1" applyFill="1" applyBorder="1" applyAlignment="1" applyProtection="1">
      <alignment vertical="top" shrinkToFit="1"/>
    </xf>
    <xf numFmtId="38" fontId="19" fillId="3" borderId="0" xfId="1" applyFont="1" applyFill="1" applyBorder="1" applyAlignment="1" applyProtection="1">
      <alignment vertical="top" shrinkToFit="1"/>
    </xf>
    <xf numFmtId="176" fontId="19" fillId="3" borderId="0" xfId="1" applyNumberFormat="1" applyFont="1" applyFill="1" applyBorder="1" applyAlignment="1" applyProtection="1">
      <alignment horizontal="right" vertical="top" shrinkToFit="1"/>
    </xf>
    <xf numFmtId="176" fontId="19" fillId="3" borderId="0" xfId="1" applyNumberFormat="1" applyFont="1" applyFill="1" applyBorder="1" applyAlignment="1" applyProtection="1">
      <alignment horizontal="center" vertical="top" shrinkToFit="1"/>
    </xf>
    <xf numFmtId="176" fontId="19" fillId="3" borderId="0" xfId="1" applyNumberFormat="1" applyFont="1" applyFill="1" applyBorder="1" applyAlignment="1" applyProtection="1">
      <alignment vertical="top" wrapText="1"/>
    </xf>
    <xf numFmtId="38" fontId="19" fillId="3" borderId="0" xfId="1" applyFont="1" applyFill="1" applyBorder="1" applyAlignment="1" applyProtection="1">
      <alignment horizontal="right" vertical="top" shrinkToFit="1"/>
    </xf>
    <xf numFmtId="176" fontId="19" fillId="2" borderId="0" xfId="1" applyNumberFormat="1" applyFont="1" applyFill="1" applyAlignment="1">
      <alignment vertical="top" wrapText="1"/>
    </xf>
    <xf numFmtId="184" fontId="19" fillId="4" borderId="47" xfId="1" applyNumberFormat="1" applyFont="1" applyFill="1" applyBorder="1" applyAlignment="1">
      <alignment horizontal="right" vertical="top" shrinkToFit="1"/>
    </xf>
    <xf numFmtId="184" fontId="19" fillId="4" borderId="47" xfId="1" applyNumberFormat="1" applyFont="1" applyFill="1" applyBorder="1" applyAlignment="1">
      <alignment vertical="top" shrinkToFit="1"/>
    </xf>
    <xf numFmtId="187" fontId="19" fillId="0" borderId="48" xfId="1" applyNumberFormat="1" applyFont="1" applyFill="1" applyBorder="1" applyAlignment="1">
      <alignment horizontal="center" vertical="top" shrinkToFit="1"/>
    </xf>
    <xf numFmtId="187" fontId="19" fillId="4" borderId="48" xfId="1" applyNumberFormat="1" applyFont="1" applyFill="1" applyBorder="1" applyAlignment="1">
      <alignment horizontal="center" vertical="top" shrinkToFit="1"/>
    </xf>
    <xf numFmtId="187" fontId="19" fillId="4" borderId="0" xfId="1" applyNumberFormat="1" applyFont="1" applyFill="1" applyBorder="1" applyAlignment="1">
      <alignment horizontal="center" vertical="top" shrinkToFit="1"/>
    </xf>
    <xf numFmtId="187" fontId="19" fillId="0" borderId="48" xfId="1" applyNumberFormat="1" applyFont="1" applyFill="1" applyBorder="1" applyAlignment="1">
      <alignment horizontal="center" vertical="center" shrinkToFit="1"/>
    </xf>
    <xf numFmtId="183" fontId="19" fillId="0" borderId="48" xfId="21" applyNumberFormat="1" applyFont="1" applyFill="1" applyBorder="1" applyAlignment="1" applyProtection="1">
      <alignment horizontal="center" vertical="top"/>
    </xf>
    <xf numFmtId="187" fontId="19" fillId="0" borderId="48" xfId="3" applyNumberFormat="1" applyFont="1" applyFill="1" applyBorder="1" applyAlignment="1">
      <alignment horizontal="right" vertical="center" shrinkToFit="1"/>
    </xf>
    <xf numFmtId="176" fontId="26" fillId="0" borderId="33" xfId="1" applyNumberFormat="1" applyFont="1" applyFill="1" applyBorder="1" applyAlignment="1">
      <alignment horizontal="distributed" vertical="center" wrapText="1"/>
    </xf>
    <xf numFmtId="176" fontId="26" fillId="0" borderId="15" xfId="1" applyNumberFormat="1" applyFont="1" applyFill="1" applyBorder="1" applyAlignment="1">
      <alignment horizontal="distributed" vertical="center" wrapText="1"/>
    </xf>
    <xf numFmtId="176" fontId="22" fillId="0" borderId="6" xfId="1" applyNumberFormat="1" applyFont="1" applyFill="1" applyBorder="1" applyAlignment="1">
      <alignment vertical="center" shrinkToFit="1"/>
    </xf>
    <xf numFmtId="176" fontId="22" fillId="0" borderId="48" xfId="1" applyNumberFormat="1" applyFont="1" applyFill="1" applyBorder="1" applyAlignment="1">
      <alignment vertical="center" shrinkToFit="1"/>
    </xf>
    <xf numFmtId="176" fontId="19" fillId="0" borderId="10" xfId="1" applyNumberFormat="1" applyFont="1" applyFill="1" applyBorder="1" applyAlignment="1" applyProtection="1">
      <alignment horizontal="left" vertical="center"/>
    </xf>
    <xf numFmtId="176" fontId="19" fillId="0" borderId="6" xfId="1" applyNumberFormat="1" applyFont="1" applyFill="1" applyBorder="1" applyAlignment="1">
      <alignment horizontal="distributed" vertical="center" wrapText="1"/>
    </xf>
    <xf numFmtId="176" fontId="19" fillId="0" borderId="48" xfId="1" applyNumberFormat="1" applyFont="1" applyFill="1" applyBorder="1" applyAlignment="1">
      <alignment horizontal="distributed" vertical="center" wrapText="1"/>
    </xf>
    <xf numFmtId="37" fontId="19" fillId="0" borderId="47" xfId="1" applyNumberFormat="1" applyFont="1" applyFill="1" applyBorder="1" applyAlignment="1">
      <alignment horizontal="center" vertical="center" shrinkToFit="1"/>
    </xf>
    <xf numFmtId="37" fontId="19" fillId="0" borderId="48" xfId="1" applyNumberFormat="1" applyFont="1" applyFill="1" applyBorder="1" applyAlignment="1">
      <alignment horizontal="center" vertical="center" shrinkToFit="1"/>
    </xf>
    <xf numFmtId="176" fontId="19" fillId="0" borderId="6" xfId="1" applyNumberFormat="1" applyFont="1" applyFill="1" applyBorder="1" applyAlignment="1">
      <alignment horizontal="distributed" vertical="center"/>
    </xf>
    <xf numFmtId="176" fontId="19" fillId="0" borderId="48" xfId="1" applyNumberFormat="1" applyFont="1" applyFill="1" applyBorder="1" applyAlignment="1">
      <alignment horizontal="distributed" vertical="center"/>
    </xf>
    <xf numFmtId="0" fontId="19" fillId="0" borderId="48" xfId="0" applyFont="1" applyFill="1" applyBorder="1" applyAlignment="1">
      <alignment horizontal="distributed" vertical="center" wrapText="1"/>
    </xf>
    <xf numFmtId="176" fontId="19" fillId="0" borderId="6" xfId="1" applyNumberFormat="1" applyFont="1" applyFill="1" applyBorder="1" applyAlignment="1">
      <alignment horizontal="distributed" vertical="top" wrapText="1"/>
    </xf>
    <xf numFmtId="176" fontId="19" fillId="0" borderId="48" xfId="1" applyNumberFormat="1" applyFont="1" applyFill="1" applyBorder="1" applyAlignment="1">
      <alignment horizontal="distributed" vertical="top" wrapText="1"/>
    </xf>
    <xf numFmtId="183" fontId="19" fillId="0" borderId="47" xfId="1" applyNumberFormat="1" applyFont="1" applyFill="1" applyBorder="1" applyAlignment="1">
      <alignment horizontal="center" vertical="center" shrinkToFit="1"/>
    </xf>
    <xf numFmtId="183" fontId="19" fillId="0" borderId="48" xfId="1" applyNumberFormat="1" applyFont="1" applyFill="1" applyBorder="1" applyAlignment="1">
      <alignment horizontal="center" vertical="center" shrinkToFit="1"/>
    </xf>
    <xf numFmtId="183" fontId="19" fillId="0" borderId="6" xfId="1" applyNumberFormat="1" applyFont="1" applyFill="1" applyBorder="1" applyAlignment="1">
      <alignment horizontal="distributed" vertical="center" wrapText="1"/>
    </xf>
    <xf numFmtId="183" fontId="19" fillId="0" borderId="48" xfId="1" applyNumberFormat="1" applyFont="1" applyFill="1" applyBorder="1" applyAlignment="1">
      <alignment horizontal="distributed" vertical="center" wrapText="1"/>
    </xf>
    <xf numFmtId="37" fontId="19" fillId="0" borderId="6" xfId="1" applyNumberFormat="1" applyFont="1" applyFill="1" applyBorder="1" applyAlignment="1">
      <alignment horizontal="distributed" vertical="top" wrapText="1"/>
    </xf>
    <xf numFmtId="37" fontId="19" fillId="0" borderId="48" xfId="1" applyNumberFormat="1" applyFont="1" applyFill="1" applyBorder="1" applyAlignment="1">
      <alignment horizontal="distributed" vertical="top" wrapText="1"/>
    </xf>
    <xf numFmtId="176" fontId="19" fillId="0" borderId="51" xfId="21" applyNumberFormat="1" applyFont="1" applyFill="1" applyBorder="1" applyAlignment="1" applyProtection="1">
      <alignment vertical="top" wrapText="1" shrinkToFit="1"/>
    </xf>
    <xf numFmtId="0" fontId="19" fillId="0" borderId="51" xfId="0" applyFont="1" applyFill="1" applyBorder="1" applyAlignment="1">
      <alignment vertical="top" wrapText="1"/>
    </xf>
    <xf numFmtId="176" fontId="19" fillId="0" borderId="0" xfId="1" applyNumberFormat="1" applyFont="1" applyFill="1" applyBorder="1" applyAlignment="1">
      <alignment horizontal="distributed" vertical="center" wrapText="1"/>
    </xf>
    <xf numFmtId="176" fontId="19" fillId="0" borderId="0" xfId="1" applyNumberFormat="1" applyFont="1" applyFill="1" applyBorder="1" applyAlignment="1">
      <alignment horizontal="distributed" vertical="top" wrapText="1"/>
    </xf>
    <xf numFmtId="183" fontId="19" fillId="0" borderId="2" xfId="1" applyNumberFormat="1" applyFont="1" applyFill="1" applyBorder="1" applyAlignment="1">
      <alignment horizontal="center" vertical="top" shrinkToFit="1"/>
    </xf>
    <xf numFmtId="183" fontId="19" fillId="0" borderId="48" xfId="1" applyNumberFormat="1" applyFont="1" applyFill="1" applyBorder="1" applyAlignment="1">
      <alignment horizontal="center" vertical="top" shrinkToFit="1"/>
    </xf>
    <xf numFmtId="176" fontId="19" fillId="0" borderId="29" xfId="1" applyNumberFormat="1" applyFont="1" applyFill="1" applyBorder="1" applyAlignment="1">
      <alignment vertical="center" shrinkToFit="1"/>
    </xf>
    <xf numFmtId="176" fontId="19" fillId="4" borderId="39" xfId="1" applyNumberFormat="1" applyFont="1" applyFill="1" applyBorder="1" applyAlignment="1">
      <alignment horizontal="distributed" vertical="center" wrapText="1"/>
    </xf>
    <xf numFmtId="176" fontId="19" fillId="4" borderId="0" xfId="1" applyNumberFormat="1" applyFont="1" applyFill="1" applyBorder="1" applyAlignment="1">
      <alignment horizontal="distributed" vertical="center" wrapText="1"/>
    </xf>
    <xf numFmtId="183" fontId="19" fillId="0" borderId="50" xfId="21" applyNumberFormat="1" applyFont="1" applyFill="1" applyBorder="1" applyAlignment="1" applyProtection="1">
      <alignment horizontal="center" vertical="top" shrinkToFit="1"/>
    </xf>
    <xf numFmtId="38" fontId="19" fillId="0" borderId="47" xfId="1" applyNumberFormat="1" applyFont="1" applyFill="1" applyBorder="1" applyAlignment="1">
      <alignment horizontal="center" vertical="top" shrinkToFit="1"/>
    </xf>
    <xf numFmtId="38" fontId="19" fillId="0" borderId="48" xfId="1" applyNumberFormat="1" applyFont="1" applyFill="1" applyBorder="1" applyAlignment="1">
      <alignment horizontal="center" vertical="top" shrinkToFit="1"/>
    </xf>
    <xf numFmtId="176" fontId="32" fillId="0" borderId="46" xfId="3" applyNumberFormat="1" applyFont="1" applyFill="1" applyBorder="1" applyAlignment="1">
      <alignment vertical="center" shrinkToFit="1"/>
    </xf>
    <xf numFmtId="176" fontId="32" fillId="0" borderId="50" xfId="3" applyNumberFormat="1" applyFont="1" applyFill="1" applyBorder="1" applyAlignment="1">
      <alignment vertical="center" shrinkToFit="1"/>
    </xf>
    <xf numFmtId="176" fontId="19" fillId="0" borderId="2" xfId="1" applyNumberFormat="1" applyFont="1" applyFill="1" applyBorder="1" applyAlignment="1">
      <alignment horizontal="right" vertical="top"/>
    </xf>
    <xf numFmtId="176" fontId="19" fillId="0" borderId="4" xfId="1" applyNumberFormat="1" applyFont="1" applyFill="1" applyBorder="1" applyAlignment="1">
      <alignment horizontal="right" vertical="top"/>
    </xf>
    <xf numFmtId="176" fontId="26" fillId="0" borderId="51" xfId="1" applyNumberFormat="1" applyFont="1" applyFill="1" applyBorder="1" applyAlignment="1">
      <alignment vertical="top" wrapText="1"/>
    </xf>
    <xf numFmtId="0" fontId="19" fillId="0" borderId="22" xfId="0" applyFont="1" applyFill="1" applyBorder="1" applyAlignment="1">
      <alignment vertical="top" wrapText="1"/>
    </xf>
    <xf numFmtId="176" fontId="19" fillId="0" borderId="16" xfId="1" applyNumberFormat="1"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21" xfId="0" applyFont="1" applyFill="1" applyBorder="1" applyAlignment="1">
      <alignment horizontal="center" vertical="center" textRotation="255"/>
    </xf>
    <xf numFmtId="176" fontId="19" fillId="0" borderId="0" xfId="1" applyNumberFormat="1" applyFont="1" applyFill="1" applyBorder="1" applyAlignment="1">
      <alignment horizontal="center" vertical="top" shrinkToFit="1"/>
    </xf>
    <xf numFmtId="176" fontId="19" fillId="0" borderId="4" xfId="1" applyNumberFormat="1" applyFont="1" applyFill="1" applyBorder="1" applyAlignment="1">
      <alignment horizontal="center" vertical="top" shrinkToFit="1"/>
    </xf>
    <xf numFmtId="176" fontId="19" fillId="0" borderId="2" xfId="1" applyNumberFormat="1" applyFont="1" applyFill="1" applyBorder="1" applyAlignment="1">
      <alignment horizontal="distributed" vertical="top"/>
    </xf>
    <xf numFmtId="0" fontId="19" fillId="0" borderId="4" xfId="0" applyFont="1" applyFill="1" applyBorder="1" applyAlignment="1">
      <alignment horizontal="distributed" vertical="top"/>
    </xf>
    <xf numFmtId="176" fontId="19" fillId="0" borderId="2" xfId="1" applyNumberFormat="1" applyFont="1" applyFill="1" applyBorder="1" applyAlignment="1">
      <alignment horizontal="center" vertical="top"/>
    </xf>
    <xf numFmtId="176" fontId="19" fillId="0" borderId="4" xfId="1" applyNumberFormat="1" applyFont="1" applyFill="1" applyBorder="1" applyAlignment="1">
      <alignment horizontal="center" vertical="top"/>
    </xf>
    <xf numFmtId="176" fontId="19" fillId="0" borderId="2" xfId="1" applyNumberFormat="1" applyFont="1" applyFill="1" applyBorder="1" applyAlignment="1">
      <alignment horizontal="center" vertical="top" shrinkToFit="1"/>
    </xf>
    <xf numFmtId="37" fontId="19" fillId="0" borderId="6" xfId="1" applyNumberFormat="1" applyFont="1" applyFill="1" applyBorder="1" applyAlignment="1">
      <alignment horizontal="distributed" vertical="center" wrapText="1"/>
    </xf>
    <xf numFmtId="37" fontId="19" fillId="0" borderId="48" xfId="1" applyNumberFormat="1" applyFont="1" applyFill="1" applyBorder="1" applyAlignment="1">
      <alignment horizontal="distributed" vertical="center" wrapText="1"/>
    </xf>
    <xf numFmtId="37" fontId="19" fillId="4" borderId="5" xfId="1" applyNumberFormat="1" applyFont="1" applyFill="1" applyBorder="1" applyAlignment="1">
      <alignment horizontal="left" vertical="top" wrapText="1"/>
    </xf>
    <xf numFmtId="38" fontId="19" fillId="0" borderId="2" xfId="1" applyFont="1" applyFill="1" applyBorder="1" applyAlignment="1">
      <alignment horizontal="center" vertical="center" shrinkToFit="1"/>
    </xf>
    <xf numFmtId="0" fontId="19" fillId="0" borderId="48" xfId="0" applyFont="1" applyFill="1" applyBorder="1" applyAlignment="1">
      <alignment horizontal="center" vertical="center" shrinkToFit="1"/>
    </xf>
    <xf numFmtId="176" fontId="19" fillId="0" borderId="5" xfId="1" applyNumberFormat="1" applyFont="1" applyFill="1" applyBorder="1" applyAlignment="1">
      <alignment vertical="top" wrapText="1"/>
    </xf>
    <xf numFmtId="176" fontId="19" fillId="0" borderId="6" xfId="1" applyNumberFormat="1" applyFont="1" applyFill="1" applyBorder="1" applyAlignment="1">
      <alignment horizontal="distributed" vertical="center" wrapText="1" shrinkToFit="1"/>
    </xf>
    <xf numFmtId="176" fontId="19" fillId="0" borderId="0" xfId="1" applyNumberFormat="1" applyFont="1" applyFill="1" applyBorder="1" applyAlignment="1">
      <alignment horizontal="distributed" vertical="center" wrapText="1" shrinkToFit="1"/>
    </xf>
    <xf numFmtId="37" fontId="28" fillId="0" borderId="50" xfId="1" applyNumberFormat="1" applyFont="1" applyFill="1" applyBorder="1" applyAlignment="1">
      <alignment horizontal="center" vertical="top" wrapText="1"/>
    </xf>
    <xf numFmtId="37" fontId="19" fillId="0" borderId="5" xfId="1" applyNumberFormat="1" applyFont="1" applyFill="1" applyBorder="1" applyAlignment="1">
      <alignment vertical="top" wrapText="1"/>
    </xf>
    <xf numFmtId="0" fontId="19" fillId="0" borderId="5" xfId="0" applyFont="1" applyFill="1" applyBorder="1" applyAlignment="1">
      <alignment vertical="top" wrapText="1"/>
    </xf>
    <xf numFmtId="183" fontId="19" fillId="0" borderId="47" xfId="1" applyNumberFormat="1" applyFont="1" applyFill="1" applyBorder="1" applyAlignment="1">
      <alignment horizontal="center" vertical="top"/>
    </xf>
    <xf numFmtId="0" fontId="19" fillId="0" borderId="48" xfId="0" applyFont="1" applyFill="1" applyBorder="1" applyAlignment="1">
      <alignment horizontal="center" vertical="top"/>
    </xf>
    <xf numFmtId="37" fontId="19" fillId="0" borderId="2" xfId="3" applyNumberFormat="1" applyFont="1" applyFill="1" applyBorder="1" applyAlignment="1">
      <alignment horizontal="center" vertical="top" shrinkToFit="1"/>
    </xf>
    <xf numFmtId="37" fontId="19" fillId="0" borderId="48" xfId="3" applyNumberFormat="1" applyFont="1" applyFill="1" applyBorder="1" applyAlignment="1">
      <alignment horizontal="center" vertical="top" shrinkToFit="1"/>
    </xf>
    <xf numFmtId="176" fontId="19" fillId="4" borderId="6" xfId="1" applyNumberFormat="1" applyFont="1" applyFill="1" applyBorder="1" applyAlignment="1">
      <alignment horizontal="distributed" vertical="center" wrapText="1"/>
    </xf>
    <xf numFmtId="37" fontId="19" fillId="0" borderId="9" xfId="1" applyNumberFormat="1" applyFont="1" applyFill="1" applyBorder="1" applyAlignment="1">
      <alignment horizontal="distributed" vertical="center" wrapText="1"/>
    </xf>
    <xf numFmtId="37" fontId="19" fillId="0" borderId="24" xfId="1" applyNumberFormat="1" applyFont="1" applyFill="1" applyBorder="1" applyAlignment="1">
      <alignment horizontal="distributed" vertical="center" wrapText="1"/>
    </xf>
    <xf numFmtId="37" fontId="19" fillId="0" borderId="25" xfId="1" applyNumberFormat="1" applyFont="1" applyFill="1" applyBorder="1" applyAlignment="1">
      <alignment horizontal="center" vertical="top" shrinkToFit="1"/>
    </xf>
    <xf numFmtId="37" fontId="19" fillId="0" borderId="24" xfId="1" applyNumberFormat="1" applyFont="1" applyFill="1" applyBorder="1" applyAlignment="1">
      <alignment horizontal="center" vertical="top" shrinkToFit="1"/>
    </xf>
    <xf numFmtId="0" fontId="19" fillId="0" borderId="10" xfId="0" applyFont="1" applyFill="1" applyBorder="1" applyAlignment="1">
      <alignment horizontal="left"/>
    </xf>
    <xf numFmtId="176" fontId="22" fillId="0" borderId="8" xfId="1" applyNumberFormat="1" applyFont="1" applyFill="1" applyBorder="1" applyAlignment="1">
      <alignment horizontal="left" vertical="top"/>
    </xf>
    <xf numFmtId="0" fontId="22" fillId="0" borderId="8" xfId="0" applyFont="1" applyFill="1" applyBorder="1" applyAlignment="1">
      <alignment vertical="top"/>
    </xf>
    <xf numFmtId="176" fontId="19" fillId="0" borderId="8" xfId="1" applyNumberFormat="1" applyFont="1" applyFill="1" applyBorder="1" applyAlignment="1">
      <alignment horizontal="center" vertical="top" wrapText="1"/>
    </xf>
    <xf numFmtId="0" fontId="19" fillId="0" borderId="8" xfId="0" applyFont="1" applyFill="1" applyBorder="1" applyAlignment="1">
      <alignment vertical="top"/>
    </xf>
    <xf numFmtId="176" fontId="19" fillId="0" borderId="11" xfId="1" applyNumberFormat="1" applyFont="1" applyFill="1" applyBorder="1" applyAlignment="1">
      <alignment horizontal="distributed" vertical="top"/>
    </xf>
    <xf numFmtId="0" fontId="19" fillId="0" borderId="12" xfId="0" applyFont="1" applyFill="1" applyBorder="1" applyAlignment="1">
      <alignment horizontal="distributed" vertical="top"/>
    </xf>
    <xf numFmtId="0" fontId="19" fillId="0" borderId="45" xfId="0" applyFont="1" applyFill="1" applyBorder="1" applyAlignment="1">
      <alignment horizontal="distributed" vertical="top"/>
    </xf>
    <xf numFmtId="176" fontId="19" fillId="0" borderId="12" xfId="1" applyNumberFormat="1" applyFont="1" applyFill="1" applyBorder="1" applyAlignment="1">
      <alignment horizontal="distributed" vertical="top"/>
    </xf>
    <xf numFmtId="176" fontId="19" fillId="0" borderId="45" xfId="1" applyNumberFormat="1" applyFont="1" applyFill="1" applyBorder="1" applyAlignment="1">
      <alignment horizontal="distributed" vertical="top"/>
    </xf>
    <xf numFmtId="176" fontId="19" fillId="0" borderId="11" xfId="1" applyNumberFormat="1" applyFont="1" applyFill="1" applyBorder="1" applyAlignment="1">
      <alignment horizontal="center" vertical="top"/>
    </xf>
    <xf numFmtId="176" fontId="19" fillId="0" borderId="12" xfId="1" applyNumberFormat="1" applyFont="1" applyFill="1" applyBorder="1" applyAlignment="1">
      <alignment horizontal="center" vertical="top"/>
    </xf>
    <xf numFmtId="176" fontId="19" fillId="0" borderId="45" xfId="1" applyNumberFormat="1" applyFont="1" applyFill="1" applyBorder="1" applyAlignment="1">
      <alignment horizontal="center" vertical="top"/>
    </xf>
    <xf numFmtId="176" fontId="28" fillId="0" borderId="11" xfId="1" applyNumberFormat="1" applyFont="1" applyFill="1" applyBorder="1" applyAlignment="1">
      <alignment vertical="top" wrapText="1"/>
    </xf>
    <xf numFmtId="176" fontId="28" fillId="0" borderId="45" xfId="1" applyNumberFormat="1" applyFont="1" applyFill="1" applyBorder="1" applyAlignment="1">
      <alignment vertical="top" wrapText="1"/>
    </xf>
    <xf numFmtId="38" fontId="19" fillId="4" borderId="47" xfId="1" applyNumberFormat="1" applyFont="1" applyFill="1" applyBorder="1" applyAlignment="1">
      <alignment horizontal="center" vertical="top"/>
    </xf>
    <xf numFmtId="0" fontId="19" fillId="4" borderId="0" xfId="0" applyFont="1" applyFill="1" applyAlignment="1">
      <alignment horizontal="center" vertical="top"/>
    </xf>
    <xf numFmtId="0" fontId="19" fillId="4" borderId="48" xfId="0" applyFont="1" applyFill="1" applyBorder="1" applyAlignment="1">
      <alignment horizontal="center" vertical="top"/>
    </xf>
    <xf numFmtId="0" fontId="19" fillId="4" borderId="47" xfId="0" applyFont="1" applyFill="1" applyBorder="1" applyAlignment="1">
      <alignment horizontal="center" vertical="top"/>
    </xf>
    <xf numFmtId="176" fontId="26" fillId="2" borderId="5" xfId="1" applyNumberFormat="1" applyFont="1" applyFill="1" applyBorder="1" applyAlignment="1">
      <alignment vertical="center" wrapText="1"/>
    </xf>
    <xf numFmtId="0" fontId="19" fillId="0" borderId="5" xfId="0" applyFont="1" applyBorder="1" applyAlignment="1">
      <alignment vertical="center" wrapText="1"/>
    </xf>
    <xf numFmtId="0" fontId="19" fillId="0" borderId="22" xfId="0" applyFont="1" applyBorder="1" applyAlignment="1">
      <alignment vertical="center" wrapText="1"/>
    </xf>
    <xf numFmtId="176" fontId="19" fillId="2" borderId="47" xfId="1" applyNumberFormat="1" applyFont="1" applyFill="1" applyBorder="1" applyAlignment="1">
      <alignment horizontal="right" vertical="top"/>
    </xf>
    <xf numFmtId="176" fontId="19" fillId="2" borderId="48" xfId="1" applyNumberFormat="1" applyFont="1" applyFill="1" applyBorder="1" applyAlignment="1">
      <alignment horizontal="right" vertical="top"/>
    </xf>
    <xf numFmtId="37" fontId="19" fillId="0" borderId="47" xfId="1" applyNumberFormat="1" applyFont="1" applyFill="1" applyBorder="1" applyAlignment="1">
      <alignment horizontal="center" vertical="top" shrinkToFit="1"/>
    </xf>
    <xf numFmtId="37" fontId="19" fillId="0" borderId="48" xfId="1" applyNumberFormat="1" applyFont="1" applyFill="1" applyBorder="1" applyAlignment="1">
      <alignment horizontal="center" vertical="top" shrinkToFit="1"/>
    </xf>
    <xf numFmtId="176" fontId="19" fillId="2" borderId="16" xfId="1" applyNumberFormat="1" applyFont="1" applyFill="1" applyBorder="1" applyAlignment="1">
      <alignment horizontal="center" vertical="center" textRotation="255" shrinkToFit="1"/>
    </xf>
    <xf numFmtId="0" fontId="19" fillId="0" borderId="1" xfId="0" applyFont="1" applyBorder="1" applyAlignment="1">
      <alignment horizontal="center" vertical="center" textRotation="255" shrinkToFit="1"/>
    </xf>
    <xf numFmtId="0" fontId="19" fillId="0" borderId="21" xfId="0" applyFont="1" applyBorder="1" applyAlignment="1">
      <alignment horizontal="center" vertical="center" textRotation="255" shrinkToFit="1"/>
    </xf>
    <xf numFmtId="176" fontId="19" fillId="2" borderId="0" xfId="1" applyNumberFormat="1" applyFont="1" applyFill="1" applyBorder="1" applyAlignment="1">
      <alignment horizontal="center" vertical="top" shrinkToFit="1"/>
    </xf>
    <xf numFmtId="176" fontId="19" fillId="2" borderId="48" xfId="1" applyNumberFormat="1" applyFont="1" applyFill="1" applyBorder="1" applyAlignment="1">
      <alignment horizontal="center" vertical="top" shrinkToFit="1"/>
    </xf>
    <xf numFmtId="176" fontId="19" fillId="2" borderId="47" xfId="1" applyNumberFormat="1" applyFont="1" applyFill="1" applyBorder="1" applyAlignment="1">
      <alignment horizontal="distributed" vertical="top"/>
    </xf>
    <xf numFmtId="0" fontId="19" fillId="2" borderId="48" xfId="0" applyFont="1" applyFill="1" applyBorder="1" applyAlignment="1">
      <alignment horizontal="distributed" vertical="top"/>
    </xf>
    <xf numFmtId="176" fontId="19" fillId="2" borderId="47" xfId="1" applyNumberFormat="1" applyFont="1" applyFill="1" applyBorder="1" applyAlignment="1">
      <alignment horizontal="center" vertical="top"/>
    </xf>
    <xf numFmtId="176" fontId="19" fillId="2" borderId="48" xfId="1" applyNumberFormat="1" applyFont="1" applyFill="1" applyBorder="1" applyAlignment="1">
      <alignment horizontal="center" vertical="top"/>
    </xf>
    <xf numFmtId="176" fontId="19" fillId="2" borderId="47" xfId="1" applyNumberFormat="1" applyFont="1" applyFill="1" applyBorder="1" applyAlignment="1">
      <alignment horizontal="center" vertical="top" shrinkToFit="1"/>
    </xf>
    <xf numFmtId="37" fontId="19" fillId="0" borderId="6" xfId="1" applyNumberFormat="1" applyFont="1" applyFill="1" applyBorder="1" applyAlignment="1">
      <alignment horizontal="left" vertical="center" shrinkToFit="1"/>
    </xf>
    <xf numFmtId="0" fontId="19" fillId="0" borderId="0" xfId="0" applyFont="1" applyFill="1" applyBorder="1" applyAlignment="1">
      <alignment vertical="center"/>
    </xf>
    <xf numFmtId="176" fontId="22" fillId="2" borderId="8" xfId="1" applyNumberFormat="1" applyFont="1" applyFill="1" applyBorder="1" applyAlignment="1">
      <alignment horizontal="left" vertical="top"/>
    </xf>
    <xf numFmtId="0" fontId="22" fillId="2" borderId="8" xfId="0" applyFont="1" applyFill="1" applyBorder="1" applyAlignment="1">
      <alignment vertical="top"/>
    </xf>
    <xf numFmtId="176" fontId="0" fillId="2" borderId="8" xfId="1" applyNumberFormat="1" applyFont="1" applyFill="1" applyBorder="1" applyAlignment="1">
      <alignment vertical="top"/>
    </xf>
    <xf numFmtId="0" fontId="19" fillId="0" borderId="8" xfId="0" applyFont="1" applyBorder="1" applyAlignment="1">
      <alignment vertical="top"/>
    </xf>
    <xf numFmtId="176" fontId="19" fillId="2" borderId="11" xfId="1" applyNumberFormat="1" applyFont="1" applyFill="1" applyBorder="1" applyAlignment="1">
      <alignment horizontal="distributed" vertical="top"/>
    </xf>
    <xf numFmtId="0" fontId="19" fillId="2" borderId="12" xfId="0" applyFont="1" applyFill="1" applyBorder="1" applyAlignment="1">
      <alignment horizontal="distributed" vertical="top"/>
    </xf>
    <xf numFmtId="0" fontId="19" fillId="2" borderId="45" xfId="0" applyFont="1" applyFill="1" applyBorder="1" applyAlignment="1">
      <alignment horizontal="distributed" vertical="top"/>
    </xf>
    <xf numFmtId="176" fontId="19" fillId="2" borderId="12" xfId="1" applyNumberFormat="1" applyFont="1" applyFill="1" applyBorder="1" applyAlignment="1">
      <alignment horizontal="distributed" vertical="top"/>
    </xf>
    <xf numFmtId="176" fontId="19" fillId="2" borderId="45" xfId="1" applyNumberFormat="1" applyFont="1" applyFill="1" applyBorder="1" applyAlignment="1">
      <alignment horizontal="distributed" vertical="top"/>
    </xf>
    <xf numFmtId="176" fontId="19" fillId="2" borderId="11" xfId="1" applyNumberFormat="1" applyFont="1" applyFill="1" applyBorder="1" applyAlignment="1">
      <alignment horizontal="center" vertical="top"/>
    </xf>
    <xf numFmtId="176" fontId="19" fillId="2" borderId="12" xfId="1" applyNumberFormat="1" applyFont="1" applyFill="1" applyBorder="1" applyAlignment="1">
      <alignment horizontal="center" vertical="top"/>
    </xf>
    <xf numFmtId="176" fontId="19" fillId="2" borderId="45" xfId="1" applyNumberFormat="1" applyFont="1" applyFill="1" applyBorder="1" applyAlignment="1">
      <alignment horizontal="center" vertical="top"/>
    </xf>
    <xf numFmtId="176" fontId="28" fillId="2" borderId="11" xfId="1" applyNumberFormat="1" applyFont="1" applyFill="1" applyBorder="1" applyAlignment="1">
      <alignment vertical="top" wrapText="1"/>
    </xf>
    <xf numFmtId="176" fontId="28" fillId="2" borderId="45" xfId="1" applyNumberFormat="1" applyFont="1" applyFill="1" applyBorder="1" applyAlignment="1">
      <alignment vertical="top" wrapText="1"/>
    </xf>
  </cellXfs>
  <cellStyles count="2647">
    <cellStyle name="Normal" xfId="22"/>
    <cellStyle name="桁区切り" xfId="1" builtinId="6"/>
    <cellStyle name="桁区切り 2" xfId="4"/>
    <cellStyle name="桁区切り 2 10" xfId="47"/>
    <cellStyle name="桁区切り 2 10 2" xfId="167"/>
    <cellStyle name="桁区切り 2 10 2 2" xfId="887"/>
    <cellStyle name="桁区切り 2 10 2 2 2" xfId="2207"/>
    <cellStyle name="桁区切り 2 10 2 3" xfId="1487"/>
    <cellStyle name="桁区切り 2 10 3" xfId="287"/>
    <cellStyle name="桁区切り 2 10 3 2" xfId="1007"/>
    <cellStyle name="桁区切り 2 10 3 2 2" xfId="2327"/>
    <cellStyle name="桁区切り 2 10 3 3" xfId="1607"/>
    <cellStyle name="桁区切り 2 10 4" xfId="407"/>
    <cellStyle name="桁区切り 2 10 4 2" xfId="1127"/>
    <cellStyle name="桁区切り 2 10 4 2 2" xfId="2447"/>
    <cellStyle name="桁区切り 2 10 4 3" xfId="1727"/>
    <cellStyle name="桁区切り 2 10 5" xfId="527"/>
    <cellStyle name="桁区切り 2 10 5 2" xfId="1247"/>
    <cellStyle name="桁区切り 2 10 5 2 2" xfId="2567"/>
    <cellStyle name="桁区切り 2 10 5 3" xfId="1847"/>
    <cellStyle name="桁区切り 2 10 6" xfId="647"/>
    <cellStyle name="桁区切り 2 10 6 2" xfId="1967"/>
    <cellStyle name="桁区切り 2 10 7" xfId="767"/>
    <cellStyle name="桁区切り 2 10 7 2" xfId="2087"/>
    <cellStyle name="桁区切り 2 10 8" xfId="1367"/>
    <cellStyle name="桁区切り 2 11" xfId="87"/>
    <cellStyle name="桁区切り 2 11 2" xfId="207"/>
    <cellStyle name="桁区切り 2 11 2 2" xfId="927"/>
    <cellStyle name="桁区切り 2 11 2 2 2" xfId="2247"/>
    <cellStyle name="桁区切り 2 11 2 3" xfId="1527"/>
    <cellStyle name="桁区切り 2 11 3" xfId="327"/>
    <cellStyle name="桁区切り 2 11 3 2" xfId="1047"/>
    <cellStyle name="桁区切り 2 11 3 2 2" xfId="2367"/>
    <cellStyle name="桁区切り 2 11 3 3" xfId="1647"/>
    <cellStyle name="桁区切り 2 11 4" xfId="447"/>
    <cellStyle name="桁区切り 2 11 4 2" xfId="1167"/>
    <cellStyle name="桁区切り 2 11 4 2 2" xfId="2487"/>
    <cellStyle name="桁区切り 2 11 4 3" xfId="1767"/>
    <cellStyle name="桁区切り 2 11 5" xfId="567"/>
    <cellStyle name="桁区切り 2 11 5 2" xfId="1287"/>
    <cellStyle name="桁区切り 2 11 5 2 2" xfId="2607"/>
    <cellStyle name="桁区切り 2 11 5 3" xfId="1887"/>
    <cellStyle name="桁区切り 2 11 6" xfId="687"/>
    <cellStyle name="桁区切り 2 11 6 2" xfId="2007"/>
    <cellStyle name="桁区切り 2 11 7" xfId="807"/>
    <cellStyle name="桁区切り 2 11 7 2" xfId="2127"/>
    <cellStyle name="桁区切り 2 11 8" xfId="1407"/>
    <cellStyle name="桁区切り 2 12" xfId="127"/>
    <cellStyle name="桁区切り 2 12 2" xfId="847"/>
    <cellStyle name="桁区切り 2 12 2 2" xfId="2167"/>
    <cellStyle name="桁区切り 2 12 3" xfId="1447"/>
    <cellStyle name="桁区切り 2 13" xfId="247"/>
    <cellStyle name="桁区切り 2 13 2" xfId="967"/>
    <cellStyle name="桁区切り 2 13 2 2" xfId="2287"/>
    <cellStyle name="桁区切り 2 13 3" xfId="1567"/>
    <cellStyle name="桁区切り 2 14" xfId="367"/>
    <cellStyle name="桁区切り 2 14 2" xfId="1087"/>
    <cellStyle name="桁区切り 2 14 2 2" xfId="2407"/>
    <cellStyle name="桁区切り 2 14 3" xfId="1687"/>
    <cellStyle name="桁区切り 2 15" xfId="487"/>
    <cellStyle name="桁区切り 2 15 2" xfId="1207"/>
    <cellStyle name="桁区切り 2 15 2 2" xfId="2527"/>
    <cellStyle name="桁区切り 2 15 3" xfId="1807"/>
    <cellStyle name="桁区切り 2 16" xfId="607"/>
    <cellStyle name="桁区切り 2 16 2" xfId="1927"/>
    <cellStyle name="桁区切り 2 17" xfId="727"/>
    <cellStyle name="桁区切り 2 17 2" xfId="2047"/>
    <cellStyle name="桁区切り 2 18" xfId="1327"/>
    <cellStyle name="桁区切り 2 2" xfId="5"/>
    <cellStyle name="桁区切り 2 2 10" xfId="248"/>
    <cellStyle name="桁区切り 2 2 10 2" xfId="968"/>
    <cellStyle name="桁区切り 2 2 10 2 2" xfId="2288"/>
    <cellStyle name="桁区切り 2 2 10 3" xfId="1568"/>
    <cellStyle name="桁区切り 2 2 11" xfId="368"/>
    <cellStyle name="桁区切り 2 2 11 2" xfId="1088"/>
    <cellStyle name="桁区切り 2 2 11 2 2" xfId="2408"/>
    <cellStyle name="桁区切り 2 2 11 3" xfId="1688"/>
    <cellStyle name="桁区切り 2 2 12" xfId="488"/>
    <cellStyle name="桁区切り 2 2 12 2" xfId="1208"/>
    <cellStyle name="桁区切り 2 2 12 2 2" xfId="2528"/>
    <cellStyle name="桁区切り 2 2 12 3" xfId="1808"/>
    <cellStyle name="桁区切り 2 2 13" xfId="608"/>
    <cellStyle name="桁区切り 2 2 13 2" xfId="1928"/>
    <cellStyle name="桁区切り 2 2 14" xfId="728"/>
    <cellStyle name="桁区切り 2 2 14 2" xfId="2048"/>
    <cellStyle name="桁区切り 2 2 15" xfId="1328"/>
    <cellStyle name="桁区切り 2 2 2" xfId="10"/>
    <cellStyle name="桁区切り 2 2 2 10" xfId="372"/>
    <cellStyle name="桁区切り 2 2 2 10 2" xfId="1092"/>
    <cellStyle name="桁区切り 2 2 2 10 2 2" xfId="2412"/>
    <cellStyle name="桁区切り 2 2 2 10 3" xfId="1692"/>
    <cellStyle name="桁区切り 2 2 2 11" xfId="492"/>
    <cellStyle name="桁区切り 2 2 2 11 2" xfId="1212"/>
    <cellStyle name="桁区切り 2 2 2 11 2 2" xfId="2532"/>
    <cellStyle name="桁区切り 2 2 2 11 3" xfId="1812"/>
    <cellStyle name="桁区切り 2 2 2 12" xfId="612"/>
    <cellStyle name="桁区切り 2 2 2 12 2" xfId="1932"/>
    <cellStyle name="桁区切り 2 2 2 13" xfId="732"/>
    <cellStyle name="桁区切り 2 2 2 13 2" xfId="2052"/>
    <cellStyle name="桁区切り 2 2 2 14" xfId="1332"/>
    <cellStyle name="桁区切り 2 2 2 2" xfId="18"/>
    <cellStyle name="桁区切り 2 2 2 2 10" xfId="1340"/>
    <cellStyle name="桁区切り 2 2 2 2 2" xfId="60"/>
    <cellStyle name="桁区切り 2 2 2 2 2 2" xfId="180"/>
    <cellStyle name="桁区切り 2 2 2 2 2 2 2" xfId="900"/>
    <cellStyle name="桁区切り 2 2 2 2 2 2 2 2" xfId="2220"/>
    <cellStyle name="桁区切り 2 2 2 2 2 2 3" xfId="1500"/>
    <cellStyle name="桁区切り 2 2 2 2 2 3" xfId="300"/>
    <cellStyle name="桁区切り 2 2 2 2 2 3 2" xfId="1020"/>
    <cellStyle name="桁区切り 2 2 2 2 2 3 2 2" xfId="2340"/>
    <cellStyle name="桁区切り 2 2 2 2 2 3 3" xfId="1620"/>
    <cellStyle name="桁区切り 2 2 2 2 2 4" xfId="420"/>
    <cellStyle name="桁区切り 2 2 2 2 2 4 2" xfId="1140"/>
    <cellStyle name="桁区切り 2 2 2 2 2 4 2 2" xfId="2460"/>
    <cellStyle name="桁区切り 2 2 2 2 2 4 3" xfId="1740"/>
    <cellStyle name="桁区切り 2 2 2 2 2 5" xfId="540"/>
    <cellStyle name="桁区切り 2 2 2 2 2 5 2" xfId="1260"/>
    <cellStyle name="桁区切り 2 2 2 2 2 5 2 2" xfId="2580"/>
    <cellStyle name="桁区切り 2 2 2 2 2 5 3" xfId="1860"/>
    <cellStyle name="桁区切り 2 2 2 2 2 6" xfId="660"/>
    <cellStyle name="桁区切り 2 2 2 2 2 6 2" xfId="1980"/>
    <cellStyle name="桁区切り 2 2 2 2 2 7" xfId="780"/>
    <cellStyle name="桁区切り 2 2 2 2 2 7 2" xfId="2100"/>
    <cellStyle name="桁区切り 2 2 2 2 2 8" xfId="1380"/>
    <cellStyle name="桁区切り 2 2 2 2 3" xfId="100"/>
    <cellStyle name="桁区切り 2 2 2 2 3 2" xfId="220"/>
    <cellStyle name="桁区切り 2 2 2 2 3 2 2" xfId="940"/>
    <cellStyle name="桁区切り 2 2 2 2 3 2 2 2" xfId="2260"/>
    <cellStyle name="桁区切り 2 2 2 2 3 2 3" xfId="1540"/>
    <cellStyle name="桁区切り 2 2 2 2 3 3" xfId="340"/>
    <cellStyle name="桁区切り 2 2 2 2 3 3 2" xfId="1060"/>
    <cellStyle name="桁区切り 2 2 2 2 3 3 2 2" xfId="2380"/>
    <cellStyle name="桁区切り 2 2 2 2 3 3 3" xfId="1660"/>
    <cellStyle name="桁区切り 2 2 2 2 3 4" xfId="460"/>
    <cellStyle name="桁区切り 2 2 2 2 3 4 2" xfId="1180"/>
    <cellStyle name="桁区切り 2 2 2 2 3 4 2 2" xfId="2500"/>
    <cellStyle name="桁区切り 2 2 2 2 3 4 3" xfId="1780"/>
    <cellStyle name="桁区切り 2 2 2 2 3 5" xfId="580"/>
    <cellStyle name="桁区切り 2 2 2 2 3 5 2" xfId="1300"/>
    <cellStyle name="桁区切り 2 2 2 2 3 5 2 2" xfId="2620"/>
    <cellStyle name="桁区切り 2 2 2 2 3 5 3" xfId="1900"/>
    <cellStyle name="桁区切り 2 2 2 2 3 6" xfId="700"/>
    <cellStyle name="桁区切り 2 2 2 2 3 6 2" xfId="2020"/>
    <cellStyle name="桁区切り 2 2 2 2 3 7" xfId="820"/>
    <cellStyle name="桁区切り 2 2 2 2 3 7 2" xfId="2140"/>
    <cellStyle name="桁区切り 2 2 2 2 3 8" xfId="1420"/>
    <cellStyle name="桁区切り 2 2 2 2 4" xfId="140"/>
    <cellStyle name="桁区切り 2 2 2 2 4 2" xfId="860"/>
    <cellStyle name="桁区切り 2 2 2 2 4 2 2" xfId="2180"/>
    <cellStyle name="桁区切り 2 2 2 2 4 3" xfId="1460"/>
    <cellStyle name="桁区切り 2 2 2 2 5" xfId="260"/>
    <cellStyle name="桁区切り 2 2 2 2 5 2" xfId="980"/>
    <cellStyle name="桁区切り 2 2 2 2 5 2 2" xfId="2300"/>
    <cellStyle name="桁区切り 2 2 2 2 5 3" xfId="1580"/>
    <cellStyle name="桁区切り 2 2 2 2 6" xfId="380"/>
    <cellStyle name="桁区切り 2 2 2 2 6 2" xfId="1100"/>
    <cellStyle name="桁区切り 2 2 2 2 6 2 2" xfId="2420"/>
    <cellStyle name="桁区切り 2 2 2 2 6 3" xfId="1700"/>
    <cellStyle name="桁区切り 2 2 2 2 7" xfId="500"/>
    <cellStyle name="桁区切り 2 2 2 2 7 2" xfId="1220"/>
    <cellStyle name="桁区切り 2 2 2 2 7 2 2" xfId="2540"/>
    <cellStyle name="桁区切り 2 2 2 2 7 3" xfId="1820"/>
    <cellStyle name="桁区切り 2 2 2 2 8" xfId="620"/>
    <cellStyle name="桁区切り 2 2 2 2 8 2" xfId="1940"/>
    <cellStyle name="桁区切り 2 2 2 2 9" xfId="740"/>
    <cellStyle name="桁区切り 2 2 2 2 9 2" xfId="2060"/>
    <cellStyle name="桁区切り 2 2 2 3" xfId="28"/>
    <cellStyle name="桁区切り 2 2 2 3 10" xfId="1348"/>
    <cellStyle name="桁区切り 2 2 2 3 2" xfId="68"/>
    <cellStyle name="桁区切り 2 2 2 3 2 2" xfId="188"/>
    <cellStyle name="桁区切り 2 2 2 3 2 2 2" xfId="908"/>
    <cellStyle name="桁区切り 2 2 2 3 2 2 2 2" xfId="2228"/>
    <cellStyle name="桁区切り 2 2 2 3 2 2 3" xfId="1508"/>
    <cellStyle name="桁区切り 2 2 2 3 2 3" xfId="308"/>
    <cellStyle name="桁区切り 2 2 2 3 2 3 2" xfId="1028"/>
    <cellStyle name="桁区切り 2 2 2 3 2 3 2 2" xfId="2348"/>
    <cellStyle name="桁区切り 2 2 2 3 2 3 3" xfId="1628"/>
    <cellStyle name="桁区切り 2 2 2 3 2 4" xfId="428"/>
    <cellStyle name="桁区切り 2 2 2 3 2 4 2" xfId="1148"/>
    <cellStyle name="桁区切り 2 2 2 3 2 4 2 2" xfId="2468"/>
    <cellStyle name="桁区切り 2 2 2 3 2 4 3" xfId="1748"/>
    <cellStyle name="桁区切り 2 2 2 3 2 5" xfId="548"/>
    <cellStyle name="桁区切り 2 2 2 3 2 5 2" xfId="1268"/>
    <cellStyle name="桁区切り 2 2 2 3 2 5 2 2" xfId="2588"/>
    <cellStyle name="桁区切り 2 2 2 3 2 5 3" xfId="1868"/>
    <cellStyle name="桁区切り 2 2 2 3 2 6" xfId="668"/>
    <cellStyle name="桁区切り 2 2 2 3 2 6 2" xfId="1988"/>
    <cellStyle name="桁区切り 2 2 2 3 2 7" xfId="788"/>
    <cellStyle name="桁区切り 2 2 2 3 2 7 2" xfId="2108"/>
    <cellStyle name="桁区切り 2 2 2 3 2 8" xfId="1388"/>
    <cellStyle name="桁区切り 2 2 2 3 3" xfId="108"/>
    <cellStyle name="桁区切り 2 2 2 3 3 2" xfId="228"/>
    <cellStyle name="桁区切り 2 2 2 3 3 2 2" xfId="948"/>
    <cellStyle name="桁区切り 2 2 2 3 3 2 2 2" xfId="2268"/>
    <cellStyle name="桁区切り 2 2 2 3 3 2 3" xfId="1548"/>
    <cellStyle name="桁区切り 2 2 2 3 3 3" xfId="348"/>
    <cellStyle name="桁区切り 2 2 2 3 3 3 2" xfId="1068"/>
    <cellStyle name="桁区切り 2 2 2 3 3 3 2 2" xfId="2388"/>
    <cellStyle name="桁区切り 2 2 2 3 3 3 3" xfId="1668"/>
    <cellStyle name="桁区切り 2 2 2 3 3 4" xfId="468"/>
    <cellStyle name="桁区切り 2 2 2 3 3 4 2" xfId="1188"/>
    <cellStyle name="桁区切り 2 2 2 3 3 4 2 2" xfId="2508"/>
    <cellStyle name="桁区切り 2 2 2 3 3 4 3" xfId="1788"/>
    <cellStyle name="桁区切り 2 2 2 3 3 5" xfId="588"/>
    <cellStyle name="桁区切り 2 2 2 3 3 5 2" xfId="1308"/>
    <cellStyle name="桁区切り 2 2 2 3 3 5 2 2" xfId="2628"/>
    <cellStyle name="桁区切り 2 2 2 3 3 5 3" xfId="1908"/>
    <cellStyle name="桁区切り 2 2 2 3 3 6" xfId="708"/>
    <cellStyle name="桁区切り 2 2 2 3 3 6 2" xfId="2028"/>
    <cellStyle name="桁区切り 2 2 2 3 3 7" xfId="828"/>
    <cellStyle name="桁区切り 2 2 2 3 3 7 2" xfId="2148"/>
    <cellStyle name="桁区切り 2 2 2 3 3 8" xfId="1428"/>
    <cellStyle name="桁区切り 2 2 2 3 4" xfId="148"/>
    <cellStyle name="桁区切り 2 2 2 3 4 2" xfId="868"/>
    <cellStyle name="桁区切り 2 2 2 3 4 2 2" xfId="2188"/>
    <cellStyle name="桁区切り 2 2 2 3 4 3" xfId="1468"/>
    <cellStyle name="桁区切り 2 2 2 3 5" xfId="268"/>
    <cellStyle name="桁区切り 2 2 2 3 5 2" xfId="988"/>
    <cellStyle name="桁区切り 2 2 2 3 5 2 2" xfId="2308"/>
    <cellStyle name="桁区切り 2 2 2 3 5 3" xfId="1588"/>
    <cellStyle name="桁区切り 2 2 2 3 6" xfId="388"/>
    <cellStyle name="桁区切り 2 2 2 3 6 2" xfId="1108"/>
    <cellStyle name="桁区切り 2 2 2 3 6 2 2" xfId="2428"/>
    <cellStyle name="桁区切り 2 2 2 3 6 3" xfId="1708"/>
    <cellStyle name="桁区切り 2 2 2 3 7" xfId="508"/>
    <cellStyle name="桁区切り 2 2 2 3 7 2" xfId="1228"/>
    <cellStyle name="桁区切り 2 2 2 3 7 2 2" xfId="2548"/>
    <cellStyle name="桁区切り 2 2 2 3 7 3" xfId="1828"/>
    <cellStyle name="桁区切り 2 2 2 3 8" xfId="628"/>
    <cellStyle name="桁区切り 2 2 2 3 8 2" xfId="1948"/>
    <cellStyle name="桁区切り 2 2 2 3 9" xfId="748"/>
    <cellStyle name="桁区切り 2 2 2 3 9 2" xfId="2068"/>
    <cellStyle name="桁区切り 2 2 2 4" xfId="36"/>
    <cellStyle name="桁区切り 2 2 2 4 10" xfId="1356"/>
    <cellStyle name="桁区切り 2 2 2 4 2" xfId="76"/>
    <cellStyle name="桁区切り 2 2 2 4 2 2" xfId="196"/>
    <cellStyle name="桁区切り 2 2 2 4 2 2 2" xfId="916"/>
    <cellStyle name="桁区切り 2 2 2 4 2 2 2 2" xfId="2236"/>
    <cellStyle name="桁区切り 2 2 2 4 2 2 3" xfId="1516"/>
    <cellStyle name="桁区切り 2 2 2 4 2 3" xfId="316"/>
    <cellStyle name="桁区切り 2 2 2 4 2 3 2" xfId="1036"/>
    <cellStyle name="桁区切り 2 2 2 4 2 3 2 2" xfId="2356"/>
    <cellStyle name="桁区切り 2 2 2 4 2 3 3" xfId="1636"/>
    <cellStyle name="桁区切り 2 2 2 4 2 4" xfId="436"/>
    <cellStyle name="桁区切り 2 2 2 4 2 4 2" xfId="1156"/>
    <cellStyle name="桁区切り 2 2 2 4 2 4 2 2" xfId="2476"/>
    <cellStyle name="桁区切り 2 2 2 4 2 4 3" xfId="1756"/>
    <cellStyle name="桁区切り 2 2 2 4 2 5" xfId="556"/>
    <cellStyle name="桁区切り 2 2 2 4 2 5 2" xfId="1276"/>
    <cellStyle name="桁区切り 2 2 2 4 2 5 2 2" xfId="2596"/>
    <cellStyle name="桁区切り 2 2 2 4 2 5 3" xfId="1876"/>
    <cellStyle name="桁区切り 2 2 2 4 2 6" xfId="676"/>
    <cellStyle name="桁区切り 2 2 2 4 2 6 2" xfId="1996"/>
    <cellStyle name="桁区切り 2 2 2 4 2 7" xfId="796"/>
    <cellStyle name="桁区切り 2 2 2 4 2 7 2" xfId="2116"/>
    <cellStyle name="桁区切り 2 2 2 4 2 8" xfId="1396"/>
    <cellStyle name="桁区切り 2 2 2 4 3" xfId="116"/>
    <cellStyle name="桁区切り 2 2 2 4 3 2" xfId="236"/>
    <cellStyle name="桁区切り 2 2 2 4 3 2 2" xfId="956"/>
    <cellStyle name="桁区切り 2 2 2 4 3 2 2 2" xfId="2276"/>
    <cellStyle name="桁区切り 2 2 2 4 3 2 3" xfId="1556"/>
    <cellStyle name="桁区切り 2 2 2 4 3 3" xfId="356"/>
    <cellStyle name="桁区切り 2 2 2 4 3 3 2" xfId="1076"/>
    <cellStyle name="桁区切り 2 2 2 4 3 3 2 2" xfId="2396"/>
    <cellStyle name="桁区切り 2 2 2 4 3 3 3" xfId="1676"/>
    <cellStyle name="桁区切り 2 2 2 4 3 4" xfId="476"/>
    <cellStyle name="桁区切り 2 2 2 4 3 4 2" xfId="1196"/>
    <cellStyle name="桁区切り 2 2 2 4 3 4 2 2" xfId="2516"/>
    <cellStyle name="桁区切り 2 2 2 4 3 4 3" xfId="1796"/>
    <cellStyle name="桁区切り 2 2 2 4 3 5" xfId="596"/>
    <cellStyle name="桁区切り 2 2 2 4 3 5 2" xfId="1316"/>
    <cellStyle name="桁区切り 2 2 2 4 3 5 2 2" xfId="2636"/>
    <cellStyle name="桁区切り 2 2 2 4 3 5 3" xfId="1916"/>
    <cellStyle name="桁区切り 2 2 2 4 3 6" xfId="716"/>
    <cellStyle name="桁区切り 2 2 2 4 3 6 2" xfId="2036"/>
    <cellStyle name="桁区切り 2 2 2 4 3 7" xfId="836"/>
    <cellStyle name="桁区切り 2 2 2 4 3 7 2" xfId="2156"/>
    <cellStyle name="桁区切り 2 2 2 4 3 8" xfId="1436"/>
    <cellStyle name="桁区切り 2 2 2 4 4" xfId="156"/>
    <cellStyle name="桁区切り 2 2 2 4 4 2" xfId="876"/>
    <cellStyle name="桁区切り 2 2 2 4 4 2 2" xfId="2196"/>
    <cellStyle name="桁区切り 2 2 2 4 4 3" xfId="1476"/>
    <cellStyle name="桁区切り 2 2 2 4 5" xfId="276"/>
    <cellStyle name="桁区切り 2 2 2 4 5 2" xfId="996"/>
    <cellStyle name="桁区切り 2 2 2 4 5 2 2" xfId="2316"/>
    <cellStyle name="桁区切り 2 2 2 4 5 3" xfId="1596"/>
    <cellStyle name="桁区切り 2 2 2 4 6" xfId="396"/>
    <cellStyle name="桁区切り 2 2 2 4 6 2" xfId="1116"/>
    <cellStyle name="桁区切り 2 2 2 4 6 2 2" xfId="2436"/>
    <cellStyle name="桁区切り 2 2 2 4 6 3" xfId="1716"/>
    <cellStyle name="桁区切り 2 2 2 4 7" xfId="516"/>
    <cellStyle name="桁区切り 2 2 2 4 7 2" xfId="1236"/>
    <cellStyle name="桁区切り 2 2 2 4 7 2 2" xfId="2556"/>
    <cellStyle name="桁区切り 2 2 2 4 7 3" xfId="1836"/>
    <cellStyle name="桁区切り 2 2 2 4 8" xfId="636"/>
    <cellStyle name="桁区切り 2 2 2 4 8 2" xfId="1956"/>
    <cellStyle name="桁区切り 2 2 2 4 9" xfId="756"/>
    <cellStyle name="桁区切り 2 2 2 4 9 2" xfId="2076"/>
    <cellStyle name="桁区切り 2 2 2 5" xfId="44"/>
    <cellStyle name="桁区切り 2 2 2 5 10" xfId="1364"/>
    <cellStyle name="桁区切り 2 2 2 5 2" xfId="84"/>
    <cellStyle name="桁区切り 2 2 2 5 2 2" xfId="204"/>
    <cellStyle name="桁区切り 2 2 2 5 2 2 2" xfId="924"/>
    <cellStyle name="桁区切り 2 2 2 5 2 2 2 2" xfId="2244"/>
    <cellStyle name="桁区切り 2 2 2 5 2 2 3" xfId="1524"/>
    <cellStyle name="桁区切り 2 2 2 5 2 3" xfId="324"/>
    <cellStyle name="桁区切り 2 2 2 5 2 3 2" xfId="1044"/>
    <cellStyle name="桁区切り 2 2 2 5 2 3 2 2" xfId="2364"/>
    <cellStyle name="桁区切り 2 2 2 5 2 3 3" xfId="1644"/>
    <cellStyle name="桁区切り 2 2 2 5 2 4" xfId="444"/>
    <cellStyle name="桁区切り 2 2 2 5 2 4 2" xfId="1164"/>
    <cellStyle name="桁区切り 2 2 2 5 2 4 2 2" xfId="2484"/>
    <cellStyle name="桁区切り 2 2 2 5 2 4 3" xfId="1764"/>
    <cellStyle name="桁区切り 2 2 2 5 2 5" xfId="564"/>
    <cellStyle name="桁区切り 2 2 2 5 2 5 2" xfId="1284"/>
    <cellStyle name="桁区切り 2 2 2 5 2 5 2 2" xfId="2604"/>
    <cellStyle name="桁区切り 2 2 2 5 2 5 3" xfId="1884"/>
    <cellStyle name="桁区切り 2 2 2 5 2 6" xfId="684"/>
    <cellStyle name="桁区切り 2 2 2 5 2 6 2" xfId="2004"/>
    <cellStyle name="桁区切り 2 2 2 5 2 7" xfId="804"/>
    <cellStyle name="桁区切り 2 2 2 5 2 7 2" xfId="2124"/>
    <cellStyle name="桁区切り 2 2 2 5 2 8" xfId="1404"/>
    <cellStyle name="桁区切り 2 2 2 5 3" xfId="124"/>
    <cellStyle name="桁区切り 2 2 2 5 3 2" xfId="244"/>
    <cellStyle name="桁区切り 2 2 2 5 3 2 2" xfId="964"/>
    <cellStyle name="桁区切り 2 2 2 5 3 2 2 2" xfId="2284"/>
    <cellStyle name="桁区切り 2 2 2 5 3 2 3" xfId="1564"/>
    <cellStyle name="桁区切り 2 2 2 5 3 3" xfId="364"/>
    <cellStyle name="桁区切り 2 2 2 5 3 3 2" xfId="1084"/>
    <cellStyle name="桁区切り 2 2 2 5 3 3 2 2" xfId="2404"/>
    <cellStyle name="桁区切り 2 2 2 5 3 3 3" xfId="1684"/>
    <cellStyle name="桁区切り 2 2 2 5 3 4" xfId="484"/>
    <cellStyle name="桁区切り 2 2 2 5 3 4 2" xfId="1204"/>
    <cellStyle name="桁区切り 2 2 2 5 3 4 2 2" xfId="2524"/>
    <cellStyle name="桁区切り 2 2 2 5 3 4 3" xfId="1804"/>
    <cellStyle name="桁区切り 2 2 2 5 3 5" xfId="604"/>
    <cellStyle name="桁区切り 2 2 2 5 3 5 2" xfId="1324"/>
    <cellStyle name="桁区切り 2 2 2 5 3 5 2 2" xfId="2644"/>
    <cellStyle name="桁区切り 2 2 2 5 3 5 3" xfId="1924"/>
    <cellStyle name="桁区切り 2 2 2 5 3 6" xfId="724"/>
    <cellStyle name="桁区切り 2 2 2 5 3 6 2" xfId="2044"/>
    <cellStyle name="桁区切り 2 2 2 5 3 7" xfId="844"/>
    <cellStyle name="桁区切り 2 2 2 5 3 7 2" xfId="2164"/>
    <cellStyle name="桁区切り 2 2 2 5 3 8" xfId="1444"/>
    <cellStyle name="桁区切り 2 2 2 5 4" xfId="164"/>
    <cellStyle name="桁区切り 2 2 2 5 4 2" xfId="884"/>
    <cellStyle name="桁区切り 2 2 2 5 4 2 2" xfId="2204"/>
    <cellStyle name="桁区切り 2 2 2 5 4 3" xfId="1484"/>
    <cellStyle name="桁区切り 2 2 2 5 5" xfId="284"/>
    <cellStyle name="桁区切り 2 2 2 5 5 2" xfId="1004"/>
    <cellStyle name="桁区切り 2 2 2 5 5 2 2" xfId="2324"/>
    <cellStyle name="桁区切り 2 2 2 5 5 3" xfId="1604"/>
    <cellStyle name="桁区切り 2 2 2 5 6" xfId="404"/>
    <cellStyle name="桁区切り 2 2 2 5 6 2" xfId="1124"/>
    <cellStyle name="桁区切り 2 2 2 5 6 2 2" xfId="2444"/>
    <cellStyle name="桁区切り 2 2 2 5 6 3" xfId="1724"/>
    <cellStyle name="桁区切り 2 2 2 5 7" xfId="524"/>
    <cellStyle name="桁区切り 2 2 2 5 7 2" xfId="1244"/>
    <cellStyle name="桁区切り 2 2 2 5 7 2 2" xfId="2564"/>
    <cellStyle name="桁区切り 2 2 2 5 7 3" xfId="1844"/>
    <cellStyle name="桁区切り 2 2 2 5 8" xfId="644"/>
    <cellStyle name="桁区切り 2 2 2 5 8 2" xfId="1964"/>
    <cellStyle name="桁区切り 2 2 2 5 9" xfId="764"/>
    <cellStyle name="桁区切り 2 2 2 5 9 2" xfId="2084"/>
    <cellStyle name="桁区切り 2 2 2 6" xfId="52"/>
    <cellStyle name="桁区切り 2 2 2 6 2" xfId="172"/>
    <cellStyle name="桁区切り 2 2 2 6 2 2" xfId="892"/>
    <cellStyle name="桁区切り 2 2 2 6 2 2 2" xfId="2212"/>
    <cellStyle name="桁区切り 2 2 2 6 2 3" xfId="1492"/>
    <cellStyle name="桁区切り 2 2 2 6 3" xfId="292"/>
    <cellStyle name="桁区切り 2 2 2 6 3 2" xfId="1012"/>
    <cellStyle name="桁区切り 2 2 2 6 3 2 2" xfId="2332"/>
    <cellStyle name="桁区切り 2 2 2 6 3 3" xfId="1612"/>
    <cellStyle name="桁区切り 2 2 2 6 4" xfId="412"/>
    <cellStyle name="桁区切り 2 2 2 6 4 2" xfId="1132"/>
    <cellStyle name="桁区切り 2 2 2 6 4 2 2" xfId="2452"/>
    <cellStyle name="桁区切り 2 2 2 6 4 3" xfId="1732"/>
    <cellStyle name="桁区切り 2 2 2 6 5" xfId="532"/>
    <cellStyle name="桁区切り 2 2 2 6 5 2" xfId="1252"/>
    <cellStyle name="桁区切り 2 2 2 6 5 2 2" xfId="2572"/>
    <cellStyle name="桁区切り 2 2 2 6 5 3" xfId="1852"/>
    <cellStyle name="桁区切り 2 2 2 6 6" xfId="652"/>
    <cellStyle name="桁区切り 2 2 2 6 6 2" xfId="1972"/>
    <cellStyle name="桁区切り 2 2 2 6 7" xfId="772"/>
    <cellStyle name="桁区切り 2 2 2 6 7 2" xfId="2092"/>
    <cellStyle name="桁区切り 2 2 2 6 8" xfId="1372"/>
    <cellStyle name="桁区切り 2 2 2 7" xfId="92"/>
    <cellStyle name="桁区切り 2 2 2 7 2" xfId="212"/>
    <cellStyle name="桁区切り 2 2 2 7 2 2" xfId="932"/>
    <cellStyle name="桁区切り 2 2 2 7 2 2 2" xfId="2252"/>
    <cellStyle name="桁区切り 2 2 2 7 2 3" xfId="1532"/>
    <cellStyle name="桁区切り 2 2 2 7 3" xfId="332"/>
    <cellStyle name="桁区切り 2 2 2 7 3 2" xfId="1052"/>
    <cellStyle name="桁区切り 2 2 2 7 3 2 2" xfId="2372"/>
    <cellStyle name="桁区切り 2 2 2 7 3 3" xfId="1652"/>
    <cellStyle name="桁区切り 2 2 2 7 4" xfId="452"/>
    <cellStyle name="桁区切り 2 2 2 7 4 2" xfId="1172"/>
    <cellStyle name="桁区切り 2 2 2 7 4 2 2" xfId="2492"/>
    <cellStyle name="桁区切り 2 2 2 7 4 3" xfId="1772"/>
    <cellStyle name="桁区切り 2 2 2 7 5" xfId="572"/>
    <cellStyle name="桁区切り 2 2 2 7 5 2" xfId="1292"/>
    <cellStyle name="桁区切り 2 2 2 7 5 2 2" xfId="2612"/>
    <cellStyle name="桁区切り 2 2 2 7 5 3" xfId="1892"/>
    <cellStyle name="桁区切り 2 2 2 7 6" xfId="692"/>
    <cellStyle name="桁区切り 2 2 2 7 6 2" xfId="2012"/>
    <cellStyle name="桁区切り 2 2 2 7 7" xfId="812"/>
    <cellStyle name="桁区切り 2 2 2 7 7 2" xfId="2132"/>
    <cellStyle name="桁区切り 2 2 2 7 8" xfId="1412"/>
    <cellStyle name="桁区切り 2 2 2 8" xfId="132"/>
    <cellStyle name="桁区切り 2 2 2 8 2" xfId="852"/>
    <cellStyle name="桁区切り 2 2 2 8 2 2" xfId="2172"/>
    <cellStyle name="桁区切り 2 2 2 8 3" xfId="1452"/>
    <cellStyle name="桁区切り 2 2 2 9" xfId="252"/>
    <cellStyle name="桁区切り 2 2 2 9 2" xfId="972"/>
    <cellStyle name="桁区切り 2 2 2 9 2 2" xfId="2292"/>
    <cellStyle name="桁区切り 2 2 2 9 3" xfId="1572"/>
    <cellStyle name="桁区切り 2 2 3" xfId="14"/>
    <cellStyle name="桁区切り 2 2 3 10" xfId="1336"/>
    <cellStyle name="桁区切り 2 2 3 2" xfId="56"/>
    <cellStyle name="桁区切り 2 2 3 2 2" xfId="176"/>
    <cellStyle name="桁区切り 2 2 3 2 2 2" xfId="896"/>
    <cellStyle name="桁区切り 2 2 3 2 2 2 2" xfId="2216"/>
    <cellStyle name="桁区切り 2 2 3 2 2 3" xfId="1496"/>
    <cellStyle name="桁区切り 2 2 3 2 3" xfId="296"/>
    <cellStyle name="桁区切り 2 2 3 2 3 2" xfId="1016"/>
    <cellStyle name="桁区切り 2 2 3 2 3 2 2" xfId="2336"/>
    <cellStyle name="桁区切り 2 2 3 2 3 3" xfId="1616"/>
    <cellStyle name="桁区切り 2 2 3 2 4" xfId="416"/>
    <cellStyle name="桁区切り 2 2 3 2 4 2" xfId="1136"/>
    <cellStyle name="桁区切り 2 2 3 2 4 2 2" xfId="2456"/>
    <cellStyle name="桁区切り 2 2 3 2 4 3" xfId="1736"/>
    <cellStyle name="桁区切り 2 2 3 2 5" xfId="536"/>
    <cellStyle name="桁区切り 2 2 3 2 5 2" xfId="1256"/>
    <cellStyle name="桁区切り 2 2 3 2 5 2 2" xfId="2576"/>
    <cellStyle name="桁区切り 2 2 3 2 5 3" xfId="1856"/>
    <cellStyle name="桁区切り 2 2 3 2 6" xfId="656"/>
    <cellStyle name="桁区切り 2 2 3 2 6 2" xfId="1976"/>
    <cellStyle name="桁区切り 2 2 3 2 7" xfId="776"/>
    <cellStyle name="桁区切り 2 2 3 2 7 2" xfId="2096"/>
    <cellStyle name="桁区切り 2 2 3 2 8" xfId="1376"/>
    <cellStyle name="桁区切り 2 2 3 3" xfId="96"/>
    <cellStyle name="桁区切り 2 2 3 3 2" xfId="216"/>
    <cellStyle name="桁区切り 2 2 3 3 2 2" xfId="936"/>
    <cellStyle name="桁区切り 2 2 3 3 2 2 2" xfId="2256"/>
    <cellStyle name="桁区切り 2 2 3 3 2 3" xfId="1536"/>
    <cellStyle name="桁区切り 2 2 3 3 3" xfId="336"/>
    <cellStyle name="桁区切り 2 2 3 3 3 2" xfId="1056"/>
    <cellStyle name="桁区切り 2 2 3 3 3 2 2" xfId="2376"/>
    <cellStyle name="桁区切り 2 2 3 3 3 3" xfId="1656"/>
    <cellStyle name="桁区切り 2 2 3 3 4" xfId="456"/>
    <cellStyle name="桁区切り 2 2 3 3 4 2" xfId="1176"/>
    <cellStyle name="桁区切り 2 2 3 3 4 2 2" xfId="2496"/>
    <cellStyle name="桁区切り 2 2 3 3 4 3" xfId="1776"/>
    <cellStyle name="桁区切り 2 2 3 3 5" xfId="576"/>
    <cellStyle name="桁区切り 2 2 3 3 5 2" xfId="1296"/>
    <cellStyle name="桁区切り 2 2 3 3 5 2 2" xfId="2616"/>
    <cellStyle name="桁区切り 2 2 3 3 5 3" xfId="1896"/>
    <cellStyle name="桁区切り 2 2 3 3 6" xfId="696"/>
    <cellStyle name="桁区切り 2 2 3 3 6 2" xfId="2016"/>
    <cellStyle name="桁区切り 2 2 3 3 7" xfId="816"/>
    <cellStyle name="桁区切り 2 2 3 3 7 2" xfId="2136"/>
    <cellStyle name="桁区切り 2 2 3 3 8" xfId="1416"/>
    <cellStyle name="桁区切り 2 2 3 4" xfId="136"/>
    <cellStyle name="桁区切り 2 2 3 4 2" xfId="856"/>
    <cellStyle name="桁区切り 2 2 3 4 2 2" xfId="2176"/>
    <cellStyle name="桁区切り 2 2 3 4 3" xfId="1456"/>
    <cellStyle name="桁区切り 2 2 3 5" xfId="256"/>
    <cellStyle name="桁区切り 2 2 3 5 2" xfId="976"/>
    <cellStyle name="桁区切り 2 2 3 5 2 2" xfId="2296"/>
    <cellStyle name="桁区切り 2 2 3 5 3" xfId="1576"/>
    <cellStyle name="桁区切り 2 2 3 6" xfId="376"/>
    <cellStyle name="桁区切り 2 2 3 6 2" xfId="1096"/>
    <cellStyle name="桁区切り 2 2 3 6 2 2" xfId="2416"/>
    <cellStyle name="桁区切り 2 2 3 6 3" xfId="1696"/>
    <cellStyle name="桁区切り 2 2 3 7" xfId="496"/>
    <cellStyle name="桁区切り 2 2 3 7 2" xfId="1216"/>
    <cellStyle name="桁区切り 2 2 3 7 2 2" xfId="2536"/>
    <cellStyle name="桁区切り 2 2 3 7 3" xfId="1816"/>
    <cellStyle name="桁区切り 2 2 3 8" xfId="616"/>
    <cellStyle name="桁区切り 2 2 3 8 2" xfId="1936"/>
    <cellStyle name="桁区切り 2 2 3 9" xfId="736"/>
    <cellStyle name="桁区切り 2 2 3 9 2" xfId="2056"/>
    <cellStyle name="桁区切り 2 2 4" xfId="24"/>
    <cellStyle name="桁区切り 2 2 4 10" xfId="1344"/>
    <cellStyle name="桁区切り 2 2 4 2" xfId="64"/>
    <cellStyle name="桁区切り 2 2 4 2 2" xfId="184"/>
    <cellStyle name="桁区切り 2 2 4 2 2 2" xfId="904"/>
    <cellStyle name="桁区切り 2 2 4 2 2 2 2" xfId="2224"/>
    <cellStyle name="桁区切り 2 2 4 2 2 3" xfId="1504"/>
    <cellStyle name="桁区切り 2 2 4 2 3" xfId="304"/>
    <cellStyle name="桁区切り 2 2 4 2 3 2" xfId="1024"/>
    <cellStyle name="桁区切り 2 2 4 2 3 2 2" xfId="2344"/>
    <cellStyle name="桁区切り 2 2 4 2 3 3" xfId="1624"/>
    <cellStyle name="桁区切り 2 2 4 2 4" xfId="424"/>
    <cellStyle name="桁区切り 2 2 4 2 4 2" xfId="1144"/>
    <cellStyle name="桁区切り 2 2 4 2 4 2 2" xfId="2464"/>
    <cellStyle name="桁区切り 2 2 4 2 4 3" xfId="1744"/>
    <cellStyle name="桁区切り 2 2 4 2 5" xfId="544"/>
    <cellStyle name="桁区切り 2 2 4 2 5 2" xfId="1264"/>
    <cellStyle name="桁区切り 2 2 4 2 5 2 2" xfId="2584"/>
    <cellStyle name="桁区切り 2 2 4 2 5 3" xfId="1864"/>
    <cellStyle name="桁区切り 2 2 4 2 6" xfId="664"/>
    <cellStyle name="桁区切り 2 2 4 2 6 2" xfId="1984"/>
    <cellStyle name="桁区切り 2 2 4 2 7" xfId="784"/>
    <cellStyle name="桁区切り 2 2 4 2 7 2" xfId="2104"/>
    <cellStyle name="桁区切り 2 2 4 2 8" xfId="1384"/>
    <cellStyle name="桁区切り 2 2 4 3" xfId="104"/>
    <cellStyle name="桁区切り 2 2 4 3 2" xfId="224"/>
    <cellStyle name="桁区切り 2 2 4 3 2 2" xfId="944"/>
    <cellStyle name="桁区切り 2 2 4 3 2 2 2" xfId="2264"/>
    <cellStyle name="桁区切り 2 2 4 3 2 3" xfId="1544"/>
    <cellStyle name="桁区切り 2 2 4 3 3" xfId="344"/>
    <cellStyle name="桁区切り 2 2 4 3 3 2" xfId="1064"/>
    <cellStyle name="桁区切り 2 2 4 3 3 2 2" xfId="2384"/>
    <cellStyle name="桁区切り 2 2 4 3 3 3" xfId="1664"/>
    <cellStyle name="桁区切り 2 2 4 3 4" xfId="464"/>
    <cellStyle name="桁区切り 2 2 4 3 4 2" xfId="1184"/>
    <cellStyle name="桁区切り 2 2 4 3 4 2 2" xfId="2504"/>
    <cellStyle name="桁区切り 2 2 4 3 4 3" xfId="1784"/>
    <cellStyle name="桁区切り 2 2 4 3 5" xfId="584"/>
    <cellStyle name="桁区切り 2 2 4 3 5 2" xfId="1304"/>
    <cellStyle name="桁区切り 2 2 4 3 5 2 2" xfId="2624"/>
    <cellStyle name="桁区切り 2 2 4 3 5 3" xfId="1904"/>
    <cellStyle name="桁区切り 2 2 4 3 6" xfId="704"/>
    <cellStyle name="桁区切り 2 2 4 3 6 2" xfId="2024"/>
    <cellStyle name="桁区切り 2 2 4 3 7" xfId="824"/>
    <cellStyle name="桁区切り 2 2 4 3 7 2" xfId="2144"/>
    <cellStyle name="桁区切り 2 2 4 3 8" xfId="1424"/>
    <cellStyle name="桁区切り 2 2 4 4" xfId="144"/>
    <cellStyle name="桁区切り 2 2 4 4 2" xfId="864"/>
    <cellStyle name="桁区切り 2 2 4 4 2 2" xfId="2184"/>
    <cellStyle name="桁区切り 2 2 4 4 3" xfId="1464"/>
    <cellStyle name="桁区切り 2 2 4 5" xfId="264"/>
    <cellStyle name="桁区切り 2 2 4 5 2" xfId="984"/>
    <cellStyle name="桁区切り 2 2 4 5 2 2" xfId="2304"/>
    <cellStyle name="桁区切り 2 2 4 5 3" xfId="1584"/>
    <cellStyle name="桁区切り 2 2 4 6" xfId="384"/>
    <cellStyle name="桁区切り 2 2 4 6 2" xfId="1104"/>
    <cellStyle name="桁区切り 2 2 4 6 2 2" xfId="2424"/>
    <cellStyle name="桁区切り 2 2 4 6 3" xfId="1704"/>
    <cellStyle name="桁区切り 2 2 4 7" xfId="504"/>
    <cellStyle name="桁区切り 2 2 4 7 2" xfId="1224"/>
    <cellStyle name="桁区切り 2 2 4 7 2 2" xfId="2544"/>
    <cellStyle name="桁区切り 2 2 4 7 3" xfId="1824"/>
    <cellStyle name="桁区切り 2 2 4 8" xfId="624"/>
    <cellStyle name="桁区切り 2 2 4 8 2" xfId="1944"/>
    <cellStyle name="桁区切り 2 2 4 9" xfId="744"/>
    <cellStyle name="桁区切り 2 2 4 9 2" xfId="2064"/>
    <cellStyle name="桁区切り 2 2 5" xfId="32"/>
    <cellStyle name="桁区切り 2 2 5 10" xfId="1352"/>
    <cellStyle name="桁区切り 2 2 5 2" xfId="72"/>
    <cellStyle name="桁区切り 2 2 5 2 2" xfId="192"/>
    <cellStyle name="桁区切り 2 2 5 2 2 2" xfId="912"/>
    <cellStyle name="桁区切り 2 2 5 2 2 2 2" xfId="2232"/>
    <cellStyle name="桁区切り 2 2 5 2 2 3" xfId="1512"/>
    <cellStyle name="桁区切り 2 2 5 2 3" xfId="312"/>
    <cellStyle name="桁区切り 2 2 5 2 3 2" xfId="1032"/>
    <cellStyle name="桁区切り 2 2 5 2 3 2 2" xfId="2352"/>
    <cellStyle name="桁区切り 2 2 5 2 3 3" xfId="1632"/>
    <cellStyle name="桁区切り 2 2 5 2 4" xfId="432"/>
    <cellStyle name="桁区切り 2 2 5 2 4 2" xfId="1152"/>
    <cellStyle name="桁区切り 2 2 5 2 4 2 2" xfId="2472"/>
    <cellStyle name="桁区切り 2 2 5 2 4 3" xfId="1752"/>
    <cellStyle name="桁区切り 2 2 5 2 5" xfId="552"/>
    <cellStyle name="桁区切り 2 2 5 2 5 2" xfId="1272"/>
    <cellStyle name="桁区切り 2 2 5 2 5 2 2" xfId="2592"/>
    <cellStyle name="桁区切り 2 2 5 2 5 3" xfId="1872"/>
    <cellStyle name="桁区切り 2 2 5 2 6" xfId="672"/>
    <cellStyle name="桁区切り 2 2 5 2 6 2" xfId="1992"/>
    <cellStyle name="桁区切り 2 2 5 2 7" xfId="792"/>
    <cellStyle name="桁区切り 2 2 5 2 7 2" xfId="2112"/>
    <cellStyle name="桁区切り 2 2 5 2 8" xfId="1392"/>
    <cellStyle name="桁区切り 2 2 5 3" xfId="112"/>
    <cellStyle name="桁区切り 2 2 5 3 2" xfId="232"/>
    <cellStyle name="桁区切り 2 2 5 3 2 2" xfId="952"/>
    <cellStyle name="桁区切り 2 2 5 3 2 2 2" xfId="2272"/>
    <cellStyle name="桁区切り 2 2 5 3 2 3" xfId="1552"/>
    <cellStyle name="桁区切り 2 2 5 3 3" xfId="352"/>
    <cellStyle name="桁区切り 2 2 5 3 3 2" xfId="1072"/>
    <cellStyle name="桁区切り 2 2 5 3 3 2 2" xfId="2392"/>
    <cellStyle name="桁区切り 2 2 5 3 3 3" xfId="1672"/>
    <cellStyle name="桁区切り 2 2 5 3 4" xfId="472"/>
    <cellStyle name="桁区切り 2 2 5 3 4 2" xfId="1192"/>
    <cellStyle name="桁区切り 2 2 5 3 4 2 2" xfId="2512"/>
    <cellStyle name="桁区切り 2 2 5 3 4 3" xfId="1792"/>
    <cellStyle name="桁区切り 2 2 5 3 5" xfId="592"/>
    <cellStyle name="桁区切り 2 2 5 3 5 2" xfId="1312"/>
    <cellStyle name="桁区切り 2 2 5 3 5 2 2" xfId="2632"/>
    <cellStyle name="桁区切り 2 2 5 3 5 3" xfId="1912"/>
    <cellStyle name="桁区切り 2 2 5 3 6" xfId="712"/>
    <cellStyle name="桁区切り 2 2 5 3 6 2" xfId="2032"/>
    <cellStyle name="桁区切り 2 2 5 3 7" xfId="832"/>
    <cellStyle name="桁区切り 2 2 5 3 7 2" xfId="2152"/>
    <cellStyle name="桁区切り 2 2 5 3 8" xfId="1432"/>
    <cellStyle name="桁区切り 2 2 5 4" xfId="152"/>
    <cellStyle name="桁区切り 2 2 5 4 2" xfId="872"/>
    <cellStyle name="桁区切り 2 2 5 4 2 2" xfId="2192"/>
    <cellStyle name="桁区切り 2 2 5 4 3" xfId="1472"/>
    <cellStyle name="桁区切り 2 2 5 5" xfId="272"/>
    <cellStyle name="桁区切り 2 2 5 5 2" xfId="992"/>
    <cellStyle name="桁区切り 2 2 5 5 2 2" xfId="2312"/>
    <cellStyle name="桁区切り 2 2 5 5 3" xfId="1592"/>
    <cellStyle name="桁区切り 2 2 5 6" xfId="392"/>
    <cellStyle name="桁区切り 2 2 5 6 2" xfId="1112"/>
    <cellStyle name="桁区切り 2 2 5 6 2 2" xfId="2432"/>
    <cellStyle name="桁区切り 2 2 5 6 3" xfId="1712"/>
    <cellStyle name="桁区切り 2 2 5 7" xfId="512"/>
    <cellStyle name="桁区切り 2 2 5 7 2" xfId="1232"/>
    <cellStyle name="桁区切り 2 2 5 7 2 2" xfId="2552"/>
    <cellStyle name="桁区切り 2 2 5 7 3" xfId="1832"/>
    <cellStyle name="桁区切り 2 2 5 8" xfId="632"/>
    <cellStyle name="桁区切り 2 2 5 8 2" xfId="1952"/>
    <cellStyle name="桁区切り 2 2 5 9" xfId="752"/>
    <cellStyle name="桁区切り 2 2 5 9 2" xfId="2072"/>
    <cellStyle name="桁区切り 2 2 6" xfId="40"/>
    <cellStyle name="桁区切り 2 2 6 10" xfId="1360"/>
    <cellStyle name="桁区切り 2 2 6 2" xfId="80"/>
    <cellStyle name="桁区切り 2 2 6 2 2" xfId="200"/>
    <cellStyle name="桁区切り 2 2 6 2 2 2" xfId="920"/>
    <cellStyle name="桁区切り 2 2 6 2 2 2 2" xfId="2240"/>
    <cellStyle name="桁区切り 2 2 6 2 2 3" xfId="1520"/>
    <cellStyle name="桁区切り 2 2 6 2 3" xfId="320"/>
    <cellStyle name="桁区切り 2 2 6 2 3 2" xfId="1040"/>
    <cellStyle name="桁区切り 2 2 6 2 3 2 2" xfId="2360"/>
    <cellStyle name="桁区切り 2 2 6 2 3 3" xfId="1640"/>
    <cellStyle name="桁区切り 2 2 6 2 4" xfId="440"/>
    <cellStyle name="桁区切り 2 2 6 2 4 2" xfId="1160"/>
    <cellStyle name="桁区切り 2 2 6 2 4 2 2" xfId="2480"/>
    <cellStyle name="桁区切り 2 2 6 2 4 3" xfId="1760"/>
    <cellStyle name="桁区切り 2 2 6 2 5" xfId="560"/>
    <cellStyle name="桁区切り 2 2 6 2 5 2" xfId="1280"/>
    <cellStyle name="桁区切り 2 2 6 2 5 2 2" xfId="2600"/>
    <cellStyle name="桁区切り 2 2 6 2 5 3" xfId="1880"/>
    <cellStyle name="桁区切り 2 2 6 2 6" xfId="680"/>
    <cellStyle name="桁区切り 2 2 6 2 6 2" xfId="2000"/>
    <cellStyle name="桁区切り 2 2 6 2 7" xfId="800"/>
    <cellStyle name="桁区切り 2 2 6 2 7 2" xfId="2120"/>
    <cellStyle name="桁区切り 2 2 6 2 8" xfId="1400"/>
    <cellStyle name="桁区切り 2 2 6 3" xfId="120"/>
    <cellStyle name="桁区切り 2 2 6 3 2" xfId="240"/>
    <cellStyle name="桁区切り 2 2 6 3 2 2" xfId="960"/>
    <cellStyle name="桁区切り 2 2 6 3 2 2 2" xfId="2280"/>
    <cellStyle name="桁区切り 2 2 6 3 2 3" xfId="1560"/>
    <cellStyle name="桁区切り 2 2 6 3 3" xfId="360"/>
    <cellStyle name="桁区切り 2 2 6 3 3 2" xfId="1080"/>
    <cellStyle name="桁区切り 2 2 6 3 3 2 2" xfId="2400"/>
    <cellStyle name="桁区切り 2 2 6 3 3 3" xfId="1680"/>
    <cellStyle name="桁区切り 2 2 6 3 4" xfId="480"/>
    <cellStyle name="桁区切り 2 2 6 3 4 2" xfId="1200"/>
    <cellStyle name="桁区切り 2 2 6 3 4 2 2" xfId="2520"/>
    <cellStyle name="桁区切り 2 2 6 3 4 3" xfId="1800"/>
    <cellStyle name="桁区切り 2 2 6 3 5" xfId="600"/>
    <cellStyle name="桁区切り 2 2 6 3 5 2" xfId="1320"/>
    <cellStyle name="桁区切り 2 2 6 3 5 2 2" xfId="2640"/>
    <cellStyle name="桁区切り 2 2 6 3 5 3" xfId="1920"/>
    <cellStyle name="桁区切り 2 2 6 3 6" xfId="720"/>
    <cellStyle name="桁区切り 2 2 6 3 6 2" xfId="2040"/>
    <cellStyle name="桁区切り 2 2 6 3 7" xfId="840"/>
    <cellStyle name="桁区切り 2 2 6 3 7 2" xfId="2160"/>
    <cellStyle name="桁区切り 2 2 6 3 8" xfId="1440"/>
    <cellStyle name="桁区切り 2 2 6 4" xfId="160"/>
    <cellStyle name="桁区切り 2 2 6 4 2" xfId="880"/>
    <cellStyle name="桁区切り 2 2 6 4 2 2" xfId="2200"/>
    <cellStyle name="桁区切り 2 2 6 4 3" xfId="1480"/>
    <cellStyle name="桁区切り 2 2 6 5" xfId="280"/>
    <cellStyle name="桁区切り 2 2 6 5 2" xfId="1000"/>
    <cellStyle name="桁区切り 2 2 6 5 2 2" xfId="2320"/>
    <cellStyle name="桁区切り 2 2 6 5 3" xfId="1600"/>
    <cellStyle name="桁区切り 2 2 6 6" xfId="400"/>
    <cellStyle name="桁区切り 2 2 6 6 2" xfId="1120"/>
    <cellStyle name="桁区切り 2 2 6 6 2 2" xfId="2440"/>
    <cellStyle name="桁区切り 2 2 6 6 3" xfId="1720"/>
    <cellStyle name="桁区切り 2 2 6 7" xfId="520"/>
    <cellStyle name="桁区切り 2 2 6 7 2" xfId="1240"/>
    <cellStyle name="桁区切り 2 2 6 7 2 2" xfId="2560"/>
    <cellStyle name="桁区切り 2 2 6 7 3" xfId="1840"/>
    <cellStyle name="桁区切り 2 2 6 8" xfId="640"/>
    <cellStyle name="桁区切り 2 2 6 8 2" xfId="1960"/>
    <cellStyle name="桁区切り 2 2 6 9" xfId="760"/>
    <cellStyle name="桁区切り 2 2 6 9 2" xfId="2080"/>
    <cellStyle name="桁区切り 2 2 7" xfId="48"/>
    <cellStyle name="桁区切り 2 2 7 2" xfId="168"/>
    <cellStyle name="桁区切り 2 2 7 2 2" xfId="888"/>
    <cellStyle name="桁区切り 2 2 7 2 2 2" xfId="2208"/>
    <cellStyle name="桁区切り 2 2 7 2 3" xfId="1488"/>
    <cellStyle name="桁区切り 2 2 7 3" xfId="288"/>
    <cellStyle name="桁区切り 2 2 7 3 2" xfId="1008"/>
    <cellStyle name="桁区切り 2 2 7 3 2 2" xfId="2328"/>
    <cellStyle name="桁区切り 2 2 7 3 3" xfId="1608"/>
    <cellStyle name="桁区切り 2 2 7 4" xfId="408"/>
    <cellStyle name="桁区切り 2 2 7 4 2" xfId="1128"/>
    <cellStyle name="桁区切り 2 2 7 4 2 2" xfId="2448"/>
    <cellStyle name="桁区切り 2 2 7 4 3" xfId="1728"/>
    <cellStyle name="桁区切り 2 2 7 5" xfId="528"/>
    <cellStyle name="桁区切り 2 2 7 5 2" xfId="1248"/>
    <cellStyle name="桁区切り 2 2 7 5 2 2" xfId="2568"/>
    <cellStyle name="桁区切り 2 2 7 5 3" xfId="1848"/>
    <cellStyle name="桁区切り 2 2 7 6" xfId="648"/>
    <cellStyle name="桁区切り 2 2 7 6 2" xfId="1968"/>
    <cellStyle name="桁区切り 2 2 7 7" xfId="768"/>
    <cellStyle name="桁区切り 2 2 7 7 2" xfId="2088"/>
    <cellStyle name="桁区切り 2 2 7 8" xfId="1368"/>
    <cellStyle name="桁区切り 2 2 8" xfId="88"/>
    <cellStyle name="桁区切り 2 2 8 2" xfId="208"/>
    <cellStyle name="桁区切り 2 2 8 2 2" xfId="928"/>
    <cellStyle name="桁区切り 2 2 8 2 2 2" xfId="2248"/>
    <cellStyle name="桁区切り 2 2 8 2 3" xfId="1528"/>
    <cellStyle name="桁区切り 2 2 8 3" xfId="328"/>
    <cellStyle name="桁区切り 2 2 8 3 2" xfId="1048"/>
    <cellStyle name="桁区切り 2 2 8 3 2 2" xfId="2368"/>
    <cellStyle name="桁区切り 2 2 8 3 3" xfId="1648"/>
    <cellStyle name="桁区切り 2 2 8 4" xfId="448"/>
    <cellStyle name="桁区切り 2 2 8 4 2" xfId="1168"/>
    <cellStyle name="桁区切り 2 2 8 4 2 2" xfId="2488"/>
    <cellStyle name="桁区切り 2 2 8 4 3" xfId="1768"/>
    <cellStyle name="桁区切り 2 2 8 5" xfId="568"/>
    <cellStyle name="桁区切り 2 2 8 5 2" xfId="1288"/>
    <cellStyle name="桁区切り 2 2 8 5 2 2" xfId="2608"/>
    <cellStyle name="桁区切り 2 2 8 5 3" xfId="1888"/>
    <cellStyle name="桁区切り 2 2 8 6" xfId="688"/>
    <cellStyle name="桁区切り 2 2 8 6 2" xfId="2008"/>
    <cellStyle name="桁区切り 2 2 8 7" xfId="808"/>
    <cellStyle name="桁区切り 2 2 8 7 2" xfId="2128"/>
    <cellStyle name="桁区切り 2 2 8 8" xfId="1408"/>
    <cellStyle name="桁区切り 2 2 9" xfId="128"/>
    <cellStyle name="桁区切り 2 2 9 2" xfId="848"/>
    <cellStyle name="桁区切り 2 2 9 2 2" xfId="2168"/>
    <cellStyle name="桁区切り 2 2 9 3" xfId="1448"/>
    <cellStyle name="桁区切り 2 3" xfId="7"/>
    <cellStyle name="桁区切り 2 3 10" xfId="249"/>
    <cellStyle name="桁区切り 2 3 10 2" xfId="969"/>
    <cellStyle name="桁区切り 2 3 10 2 2" xfId="2289"/>
    <cellStyle name="桁区切り 2 3 10 3" xfId="1569"/>
    <cellStyle name="桁区切り 2 3 11" xfId="369"/>
    <cellStyle name="桁区切り 2 3 11 2" xfId="1089"/>
    <cellStyle name="桁区切り 2 3 11 2 2" xfId="2409"/>
    <cellStyle name="桁区切り 2 3 11 3" xfId="1689"/>
    <cellStyle name="桁区切り 2 3 12" xfId="489"/>
    <cellStyle name="桁区切り 2 3 12 2" xfId="1209"/>
    <cellStyle name="桁区切り 2 3 12 2 2" xfId="2529"/>
    <cellStyle name="桁区切り 2 3 12 3" xfId="1809"/>
    <cellStyle name="桁区切り 2 3 13" xfId="609"/>
    <cellStyle name="桁区切り 2 3 13 2" xfId="1929"/>
    <cellStyle name="桁区切り 2 3 14" xfId="729"/>
    <cellStyle name="桁区切り 2 3 14 2" xfId="2049"/>
    <cellStyle name="桁区切り 2 3 15" xfId="1329"/>
    <cellStyle name="桁区切り 2 3 2" xfId="11"/>
    <cellStyle name="桁区切り 2 3 2 10" xfId="373"/>
    <cellStyle name="桁区切り 2 3 2 10 2" xfId="1093"/>
    <cellStyle name="桁区切り 2 3 2 10 2 2" xfId="2413"/>
    <cellStyle name="桁区切り 2 3 2 10 3" xfId="1693"/>
    <cellStyle name="桁区切り 2 3 2 11" xfId="493"/>
    <cellStyle name="桁区切り 2 3 2 11 2" xfId="1213"/>
    <cellStyle name="桁区切り 2 3 2 11 2 2" xfId="2533"/>
    <cellStyle name="桁区切り 2 3 2 11 3" xfId="1813"/>
    <cellStyle name="桁区切り 2 3 2 12" xfId="613"/>
    <cellStyle name="桁区切り 2 3 2 12 2" xfId="1933"/>
    <cellStyle name="桁区切り 2 3 2 13" xfId="733"/>
    <cellStyle name="桁区切り 2 3 2 13 2" xfId="2053"/>
    <cellStyle name="桁区切り 2 3 2 14" xfId="1333"/>
    <cellStyle name="桁区切り 2 3 2 2" xfId="19"/>
    <cellStyle name="桁区切り 2 3 2 2 10" xfId="1341"/>
    <cellStyle name="桁区切り 2 3 2 2 2" xfId="61"/>
    <cellStyle name="桁区切り 2 3 2 2 2 2" xfId="181"/>
    <cellStyle name="桁区切り 2 3 2 2 2 2 2" xfId="901"/>
    <cellStyle name="桁区切り 2 3 2 2 2 2 2 2" xfId="2221"/>
    <cellStyle name="桁区切り 2 3 2 2 2 2 3" xfId="1501"/>
    <cellStyle name="桁区切り 2 3 2 2 2 3" xfId="301"/>
    <cellStyle name="桁区切り 2 3 2 2 2 3 2" xfId="1021"/>
    <cellStyle name="桁区切り 2 3 2 2 2 3 2 2" xfId="2341"/>
    <cellStyle name="桁区切り 2 3 2 2 2 3 3" xfId="1621"/>
    <cellStyle name="桁区切り 2 3 2 2 2 4" xfId="421"/>
    <cellStyle name="桁区切り 2 3 2 2 2 4 2" xfId="1141"/>
    <cellStyle name="桁区切り 2 3 2 2 2 4 2 2" xfId="2461"/>
    <cellStyle name="桁区切り 2 3 2 2 2 4 3" xfId="1741"/>
    <cellStyle name="桁区切り 2 3 2 2 2 5" xfId="541"/>
    <cellStyle name="桁区切り 2 3 2 2 2 5 2" xfId="1261"/>
    <cellStyle name="桁区切り 2 3 2 2 2 5 2 2" xfId="2581"/>
    <cellStyle name="桁区切り 2 3 2 2 2 5 3" xfId="1861"/>
    <cellStyle name="桁区切り 2 3 2 2 2 6" xfId="661"/>
    <cellStyle name="桁区切り 2 3 2 2 2 6 2" xfId="1981"/>
    <cellStyle name="桁区切り 2 3 2 2 2 7" xfId="781"/>
    <cellStyle name="桁区切り 2 3 2 2 2 7 2" xfId="2101"/>
    <cellStyle name="桁区切り 2 3 2 2 2 8" xfId="1381"/>
    <cellStyle name="桁区切り 2 3 2 2 3" xfId="101"/>
    <cellStyle name="桁区切り 2 3 2 2 3 2" xfId="221"/>
    <cellStyle name="桁区切り 2 3 2 2 3 2 2" xfId="941"/>
    <cellStyle name="桁区切り 2 3 2 2 3 2 2 2" xfId="2261"/>
    <cellStyle name="桁区切り 2 3 2 2 3 2 3" xfId="1541"/>
    <cellStyle name="桁区切り 2 3 2 2 3 3" xfId="341"/>
    <cellStyle name="桁区切り 2 3 2 2 3 3 2" xfId="1061"/>
    <cellStyle name="桁区切り 2 3 2 2 3 3 2 2" xfId="2381"/>
    <cellStyle name="桁区切り 2 3 2 2 3 3 3" xfId="1661"/>
    <cellStyle name="桁区切り 2 3 2 2 3 4" xfId="461"/>
    <cellStyle name="桁区切り 2 3 2 2 3 4 2" xfId="1181"/>
    <cellStyle name="桁区切り 2 3 2 2 3 4 2 2" xfId="2501"/>
    <cellStyle name="桁区切り 2 3 2 2 3 4 3" xfId="1781"/>
    <cellStyle name="桁区切り 2 3 2 2 3 5" xfId="581"/>
    <cellStyle name="桁区切り 2 3 2 2 3 5 2" xfId="1301"/>
    <cellStyle name="桁区切り 2 3 2 2 3 5 2 2" xfId="2621"/>
    <cellStyle name="桁区切り 2 3 2 2 3 5 3" xfId="1901"/>
    <cellStyle name="桁区切り 2 3 2 2 3 6" xfId="701"/>
    <cellStyle name="桁区切り 2 3 2 2 3 6 2" xfId="2021"/>
    <cellStyle name="桁区切り 2 3 2 2 3 7" xfId="821"/>
    <cellStyle name="桁区切り 2 3 2 2 3 7 2" xfId="2141"/>
    <cellStyle name="桁区切り 2 3 2 2 3 8" xfId="1421"/>
    <cellStyle name="桁区切り 2 3 2 2 4" xfId="141"/>
    <cellStyle name="桁区切り 2 3 2 2 4 2" xfId="861"/>
    <cellStyle name="桁区切り 2 3 2 2 4 2 2" xfId="2181"/>
    <cellStyle name="桁区切り 2 3 2 2 4 3" xfId="1461"/>
    <cellStyle name="桁区切り 2 3 2 2 5" xfId="261"/>
    <cellStyle name="桁区切り 2 3 2 2 5 2" xfId="981"/>
    <cellStyle name="桁区切り 2 3 2 2 5 2 2" xfId="2301"/>
    <cellStyle name="桁区切り 2 3 2 2 5 3" xfId="1581"/>
    <cellStyle name="桁区切り 2 3 2 2 6" xfId="381"/>
    <cellStyle name="桁区切り 2 3 2 2 6 2" xfId="1101"/>
    <cellStyle name="桁区切り 2 3 2 2 6 2 2" xfId="2421"/>
    <cellStyle name="桁区切り 2 3 2 2 6 3" xfId="1701"/>
    <cellStyle name="桁区切り 2 3 2 2 7" xfId="501"/>
    <cellStyle name="桁区切り 2 3 2 2 7 2" xfId="1221"/>
    <cellStyle name="桁区切り 2 3 2 2 7 2 2" xfId="2541"/>
    <cellStyle name="桁区切り 2 3 2 2 7 3" xfId="1821"/>
    <cellStyle name="桁区切り 2 3 2 2 8" xfId="621"/>
    <cellStyle name="桁区切り 2 3 2 2 8 2" xfId="1941"/>
    <cellStyle name="桁区切り 2 3 2 2 9" xfId="741"/>
    <cellStyle name="桁区切り 2 3 2 2 9 2" xfId="2061"/>
    <cellStyle name="桁区切り 2 3 2 3" xfId="29"/>
    <cellStyle name="桁区切り 2 3 2 3 10" xfId="1349"/>
    <cellStyle name="桁区切り 2 3 2 3 2" xfId="69"/>
    <cellStyle name="桁区切り 2 3 2 3 2 2" xfId="189"/>
    <cellStyle name="桁区切り 2 3 2 3 2 2 2" xfId="909"/>
    <cellStyle name="桁区切り 2 3 2 3 2 2 2 2" xfId="2229"/>
    <cellStyle name="桁区切り 2 3 2 3 2 2 3" xfId="1509"/>
    <cellStyle name="桁区切り 2 3 2 3 2 3" xfId="309"/>
    <cellStyle name="桁区切り 2 3 2 3 2 3 2" xfId="1029"/>
    <cellStyle name="桁区切り 2 3 2 3 2 3 2 2" xfId="2349"/>
    <cellStyle name="桁区切り 2 3 2 3 2 3 3" xfId="1629"/>
    <cellStyle name="桁区切り 2 3 2 3 2 4" xfId="429"/>
    <cellStyle name="桁区切り 2 3 2 3 2 4 2" xfId="1149"/>
    <cellStyle name="桁区切り 2 3 2 3 2 4 2 2" xfId="2469"/>
    <cellStyle name="桁区切り 2 3 2 3 2 4 3" xfId="1749"/>
    <cellStyle name="桁区切り 2 3 2 3 2 5" xfId="549"/>
    <cellStyle name="桁区切り 2 3 2 3 2 5 2" xfId="1269"/>
    <cellStyle name="桁区切り 2 3 2 3 2 5 2 2" xfId="2589"/>
    <cellStyle name="桁区切り 2 3 2 3 2 5 3" xfId="1869"/>
    <cellStyle name="桁区切り 2 3 2 3 2 6" xfId="669"/>
    <cellStyle name="桁区切り 2 3 2 3 2 6 2" xfId="1989"/>
    <cellStyle name="桁区切り 2 3 2 3 2 7" xfId="789"/>
    <cellStyle name="桁区切り 2 3 2 3 2 7 2" xfId="2109"/>
    <cellStyle name="桁区切り 2 3 2 3 2 8" xfId="1389"/>
    <cellStyle name="桁区切り 2 3 2 3 3" xfId="109"/>
    <cellStyle name="桁区切り 2 3 2 3 3 2" xfId="229"/>
    <cellStyle name="桁区切り 2 3 2 3 3 2 2" xfId="949"/>
    <cellStyle name="桁区切り 2 3 2 3 3 2 2 2" xfId="2269"/>
    <cellStyle name="桁区切り 2 3 2 3 3 2 3" xfId="1549"/>
    <cellStyle name="桁区切り 2 3 2 3 3 3" xfId="349"/>
    <cellStyle name="桁区切り 2 3 2 3 3 3 2" xfId="1069"/>
    <cellStyle name="桁区切り 2 3 2 3 3 3 2 2" xfId="2389"/>
    <cellStyle name="桁区切り 2 3 2 3 3 3 3" xfId="1669"/>
    <cellStyle name="桁区切り 2 3 2 3 3 4" xfId="469"/>
    <cellStyle name="桁区切り 2 3 2 3 3 4 2" xfId="1189"/>
    <cellStyle name="桁区切り 2 3 2 3 3 4 2 2" xfId="2509"/>
    <cellStyle name="桁区切り 2 3 2 3 3 4 3" xfId="1789"/>
    <cellStyle name="桁区切り 2 3 2 3 3 5" xfId="589"/>
    <cellStyle name="桁区切り 2 3 2 3 3 5 2" xfId="1309"/>
    <cellStyle name="桁区切り 2 3 2 3 3 5 2 2" xfId="2629"/>
    <cellStyle name="桁区切り 2 3 2 3 3 5 3" xfId="1909"/>
    <cellStyle name="桁区切り 2 3 2 3 3 6" xfId="709"/>
    <cellStyle name="桁区切り 2 3 2 3 3 6 2" xfId="2029"/>
    <cellStyle name="桁区切り 2 3 2 3 3 7" xfId="829"/>
    <cellStyle name="桁区切り 2 3 2 3 3 7 2" xfId="2149"/>
    <cellStyle name="桁区切り 2 3 2 3 3 8" xfId="1429"/>
    <cellStyle name="桁区切り 2 3 2 3 4" xfId="149"/>
    <cellStyle name="桁区切り 2 3 2 3 4 2" xfId="869"/>
    <cellStyle name="桁区切り 2 3 2 3 4 2 2" xfId="2189"/>
    <cellStyle name="桁区切り 2 3 2 3 4 3" xfId="1469"/>
    <cellStyle name="桁区切り 2 3 2 3 5" xfId="269"/>
    <cellStyle name="桁区切り 2 3 2 3 5 2" xfId="989"/>
    <cellStyle name="桁区切り 2 3 2 3 5 2 2" xfId="2309"/>
    <cellStyle name="桁区切り 2 3 2 3 5 3" xfId="1589"/>
    <cellStyle name="桁区切り 2 3 2 3 6" xfId="389"/>
    <cellStyle name="桁区切り 2 3 2 3 6 2" xfId="1109"/>
    <cellStyle name="桁区切り 2 3 2 3 6 2 2" xfId="2429"/>
    <cellStyle name="桁区切り 2 3 2 3 6 3" xfId="1709"/>
    <cellStyle name="桁区切り 2 3 2 3 7" xfId="509"/>
    <cellStyle name="桁区切り 2 3 2 3 7 2" xfId="1229"/>
    <cellStyle name="桁区切り 2 3 2 3 7 2 2" xfId="2549"/>
    <cellStyle name="桁区切り 2 3 2 3 7 3" xfId="1829"/>
    <cellStyle name="桁区切り 2 3 2 3 8" xfId="629"/>
    <cellStyle name="桁区切り 2 3 2 3 8 2" xfId="1949"/>
    <cellStyle name="桁区切り 2 3 2 3 9" xfId="749"/>
    <cellStyle name="桁区切り 2 3 2 3 9 2" xfId="2069"/>
    <cellStyle name="桁区切り 2 3 2 4" xfId="37"/>
    <cellStyle name="桁区切り 2 3 2 4 10" xfId="1357"/>
    <cellStyle name="桁区切り 2 3 2 4 2" xfId="77"/>
    <cellStyle name="桁区切り 2 3 2 4 2 2" xfId="197"/>
    <cellStyle name="桁区切り 2 3 2 4 2 2 2" xfId="917"/>
    <cellStyle name="桁区切り 2 3 2 4 2 2 2 2" xfId="2237"/>
    <cellStyle name="桁区切り 2 3 2 4 2 2 3" xfId="1517"/>
    <cellStyle name="桁区切り 2 3 2 4 2 3" xfId="317"/>
    <cellStyle name="桁区切り 2 3 2 4 2 3 2" xfId="1037"/>
    <cellStyle name="桁区切り 2 3 2 4 2 3 2 2" xfId="2357"/>
    <cellStyle name="桁区切り 2 3 2 4 2 3 3" xfId="1637"/>
    <cellStyle name="桁区切り 2 3 2 4 2 4" xfId="437"/>
    <cellStyle name="桁区切り 2 3 2 4 2 4 2" xfId="1157"/>
    <cellStyle name="桁区切り 2 3 2 4 2 4 2 2" xfId="2477"/>
    <cellStyle name="桁区切り 2 3 2 4 2 4 3" xfId="1757"/>
    <cellStyle name="桁区切り 2 3 2 4 2 5" xfId="557"/>
    <cellStyle name="桁区切り 2 3 2 4 2 5 2" xfId="1277"/>
    <cellStyle name="桁区切り 2 3 2 4 2 5 2 2" xfId="2597"/>
    <cellStyle name="桁区切り 2 3 2 4 2 5 3" xfId="1877"/>
    <cellStyle name="桁区切り 2 3 2 4 2 6" xfId="677"/>
    <cellStyle name="桁区切り 2 3 2 4 2 6 2" xfId="1997"/>
    <cellStyle name="桁区切り 2 3 2 4 2 7" xfId="797"/>
    <cellStyle name="桁区切り 2 3 2 4 2 7 2" xfId="2117"/>
    <cellStyle name="桁区切り 2 3 2 4 2 8" xfId="1397"/>
    <cellStyle name="桁区切り 2 3 2 4 3" xfId="117"/>
    <cellStyle name="桁区切り 2 3 2 4 3 2" xfId="237"/>
    <cellStyle name="桁区切り 2 3 2 4 3 2 2" xfId="957"/>
    <cellStyle name="桁区切り 2 3 2 4 3 2 2 2" xfId="2277"/>
    <cellStyle name="桁区切り 2 3 2 4 3 2 3" xfId="1557"/>
    <cellStyle name="桁区切り 2 3 2 4 3 3" xfId="357"/>
    <cellStyle name="桁区切り 2 3 2 4 3 3 2" xfId="1077"/>
    <cellStyle name="桁区切り 2 3 2 4 3 3 2 2" xfId="2397"/>
    <cellStyle name="桁区切り 2 3 2 4 3 3 3" xfId="1677"/>
    <cellStyle name="桁区切り 2 3 2 4 3 4" xfId="477"/>
    <cellStyle name="桁区切り 2 3 2 4 3 4 2" xfId="1197"/>
    <cellStyle name="桁区切り 2 3 2 4 3 4 2 2" xfId="2517"/>
    <cellStyle name="桁区切り 2 3 2 4 3 4 3" xfId="1797"/>
    <cellStyle name="桁区切り 2 3 2 4 3 5" xfId="597"/>
    <cellStyle name="桁区切り 2 3 2 4 3 5 2" xfId="1317"/>
    <cellStyle name="桁区切り 2 3 2 4 3 5 2 2" xfId="2637"/>
    <cellStyle name="桁区切り 2 3 2 4 3 5 3" xfId="1917"/>
    <cellStyle name="桁区切り 2 3 2 4 3 6" xfId="717"/>
    <cellStyle name="桁区切り 2 3 2 4 3 6 2" xfId="2037"/>
    <cellStyle name="桁区切り 2 3 2 4 3 7" xfId="837"/>
    <cellStyle name="桁区切り 2 3 2 4 3 7 2" xfId="2157"/>
    <cellStyle name="桁区切り 2 3 2 4 3 8" xfId="1437"/>
    <cellStyle name="桁区切り 2 3 2 4 4" xfId="157"/>
    <cellStyle name="桁区切り 2 3 2 4 4 2" xfId="877"/>
    <cellStyle name="桁区切り 2 3 2 4 4 2 2" xfId="2197"/>
    <cellStyle name="桁区切り 2 3 2 4 4 3" xfId="1477"/>
    <cellStyle name="桁区切り 2 3 2 4 5" xfId="277"/>
    <cellStyle name="桁区切り 2 3 2 4 5 2" xfId="997"/>
    <cellStyle name="桁区切り 2 3 2 4 5 2 2" xfId="2317"/>
    <cellStyle name="桁区切り 2 3 2 4 5 3" xfId="1597"/>
    <cellStyle name="桁区切り 2 3 2 4 6" xfId="397"/>
    <cellStyle name="桁区切り 2 3 2 4 6 2" xfId="1117"/>
    <cellStyle name="桁区切り 2 3 2 4 6 2 2" xfId="2437"/>
    <cellStyle name="桁区切り 2 3 2 4 6 3" xfId="1717"/>
    <cellStyle name="桁区切り 2 3 2 4 7" xfId="517"/>
    <cellStyle name="桁区切り 2 3 2 4 7 2" xfId="1237"/>
    <cellStyle name="桁区切り 2 3 2 4 7 2 2" xfId="2557"/>
    <cellStyle name="桁区切り 2 3 2 4 7 3" xfId="1837"/>
    <cellStyle name="桁区切り 2 3 2 4 8" xfId="637"/>
    <cellStyle name="桁区切り 2 3 2 4 8 2" xfId="1957"/>
    <cellStyle name="桁区切り 2 3 2 4 9" xfId="757"/>
    <cellStyle name="桁区切り 2 3 2 4 9 2" xfId="2077"/>
    <cellStyle name="桁区切り 2 3 2 5" xfId="45"/>
    <cellStyle name="桁区切り 2 3 2 5 10" xfId="1365"/>
    <cellStyle name="桁区切り 2 3 2 5 2" xfId="85"/>
    <cellStyle name="桁区切り 2 3 2 5 2 2" xfId="205"/>
    <cellStyle name="桁区切り 2 3 2 5 2 2 2" xfId="925"/>
    <cellStyle name="桁区切り 2 3 2 5 2 2 2 2" xfId="2245"/>
    <cellStyle name="桁区切り 2 3 2 5 2 2 3" xfId="1525"/>
    <cellStyle name="桁区切り 2 3 2 5 2 3" xfId="325"/>
    <cellStyle name="桁区切り 2 3 2 5 2 3 2" xfId="1045"/>
    <cellStyle name="桁区切り 2 3 2 5 2 3 2 2" xfId="2365"/>
    <cellStyle name="桁区切り 2 3 2 5 2 3 3" xfId="1645"/>
    <cellStyle name="桁区切り 2 3 2 5 2 4" xfId="445"/>
    <cellStyle name="桁区切り 2 3 2 5 2 4 2" xfId="1165"/>
    <cellStyle name="桁区切り 2 3 2 5 2 4 2 2" xfId="2485"/>
    <cellStyle name="桁区切り 2 3 2 5 2 4 3" xfId="1765"/>
    <cellStyle name="桁区切り 2 3 2 5 2 5" xfId="565"/>
    <cellStyle name="桁区切り 2 3 2 5 2 5 2" xfId="1285"/>
    <cellStyle name="桁区切り 2 3 2 5 2 5 2 2" xfId="2605"/>
    <cellStyle name="桁区切り 2 3 2 5 2 5 3" xfId="1885"/>
    <cellStyle name="桁区切り 2 3 2 5 2 6" xfId="685"/>
    <cellStyle name="桁区切り 2 3 2 5 2 6 2" xfId="2005"/>
    <cellStyle name="桁区切り 2 3 2 5 2 7" xfId="805"/>
    <cellStyle name="桁区切り 2 3 2 5 2 7 2" xfId="2125"/>
    <cellStyle name="桁区切り 2 3 2 5 2 8" xfId="1405"/>
    <cellStyle name="桁区切り 2 3 2 5 3" xfId="125"/>
    <cellStyle name="桁区切り 2 3 2 5 3 2" xfId="245"/>
    <cellStyle name="桁区切り 2 3 2 5 3 2 2" xfId="965"/>
    <cellStyle name="桁区切り 2 3 2 5 3 2 2 2" xfId="2285"/>
    <cellStyle name="桁区切り 2 3 2 5 3 2 3" xfId="1565"/>
    <cellStyle name="桁区切り 2 3 2 5 3 3" xfId="365"/>
    <cellStyle name="桁区切り 2 3 2 5 3 3 2" xfId="1085"/>
    <cellStyle name="桁区切り 2 3 2 5 3 3 2 2" xfId="2405"/>
    <cellStyle name="桁区切り 2 3 2 5 3 3 3" xfId="1685"/>
    <cellStyle name="桁区切り 2 3 2 5 3 4" xfId="485"/>
    <cellStyle name="桁区切り 2 3 2 5 3 4 2" xfId="1205"/>
    <cellStyle name="桁区切り 2 3 2 5 3 4 2 2" xfId="2525"/>
    <cellStyle name="桁区切り 2 3 2 5 3 4 3" xfId="1805"/>
    <cellStyle name="桁区切り 2 3 2 5 3 5" xfId="605"/>
    <cellStyle name="桁区切り 2 3 2 5 3 5 2" xfId="1325"/>
    <cellStyle name="桁区切り 2 3 2 5 3 5 2 2" xfId="2645"/>
    <cellStyle name="桁区切り 2 3 2 5 3 5 3" xfId="1925"/>
    <cellStyle name="桁区切り 2 3 2 5 3 6" xfId="725"/>
    <cellStyle name="桁区切り 2 3 2 5 3 6 2" xfId="2045"/>
    <cellStyle name="桁区切り 2 3 2 5 3 7" xfId="845"/>
    <cellStyle name="桁区切り 2 3 2 5 3 7 2" xfId="2165"/>
    <cellStyle name="桁区切り 2 3 2 5 3 8" xfId="1445"/>
    <cellStyle name="桁区切り 2 3 2 5 4" xfId="165"/>
    <cellStyle name="桁区切り 2 3 2 5 4 2" xfId="885"/>
    <cellStyle name="桁区切り 2 3 2 5 4 2 2" xfId="2205"/>
    <cellStyle name="桁区切り 2 3 2 5 4 3" xfId="1485"/>
    <cellStyle name="桁区切り 2 3 2 5 5" xfId="285"/>
    <cellStyle name="桁区切り 2 3 2 5 5 2" xfId="1005"/>
    <cellStyle name="桁区切り 2 3 2 5 5 2 2" xfId="2325"/>
    <cellStyle name="桁区切り 2 3 2 5 5 3" xfId="1605"/>
    <cellStyle name="桁区切り 2 3 2 5 6" xfId="405"/>
    <cellStyle name="桁区切り 2 3 2 5 6 2" xfId="1125"/>
    <cellStyle name="桁区切り 2 3 2 5 6 2 2" xfId="2445"/>
    <cellStyle name="桁区切り 2 3 2 5 6 3" xfId="1725"/>
    <cellStyle name="桁区切り 2 3 2 5 7" xfId="525"/>
    <cellStyle name="桁区切り 2 3 2 5 7 2" xfId="1245"/>
    <cellStyle name="桁区切り 2 3 2 5 7 2 2" xfId="2565"/>
    <cellStyle name="桁区切り 2 3 2 5 7 3" xfId="1845"/>
    <cellStyle name="桁区切り 2 3 2 5 8" xfId="645"/>
    <cellStyle name="桁区切り 2 3 2 5 8 2" xfId="1965"/>
    <cellStyle name="桁区切り 2 3 2 5 9" xfId="765"/>
    <cellStyle name="桁区切り 2 3 2 5 9 2" xfId="2085"/>
    <cellStyle name="桁区切り 2 3 2 6" xfId="53"/>
    <cellStyle name="桁区切り 2 3 2 6 2" xfId="173"/>
    <cellStyle name="桁区切り 2 3 2 6 2 2" xfId="893"/>
    <cellStyle name="桁区切り 2 3 2 6 2 2 2" xfId="2213"/>
    <cellStyle name="桁区切り 2 3 2 6 2 3" xfId="1493"/>
    <cellStyle name="桁区切り 2 3 2 6 3" xfId="293"/>
    <cellStyle name="桁区切り 2 3 2 6 3 2" xfId="1013"/>
    <cellStyle name="桁区切り 2 3 2 6 3 2 2" xfId="2333"/>
    <cellStyle name="桁区切り 2 3 2 6 3 3" xfId="1613"/>
    <cellStyle name="桁区切り 2 3 2 6 4" xfId="413"/>
    <cellStyle name="桁区切り 2 3 2 6 4 2" xfId="1133"/>
    <cellStyle name="桁区切り 2 3 2 6 4 2 2" xfId="2453"/>
    <cellStyle name="桁区切り 2 3 2 6 4 3" xfId="1733"/>
    <cellStyle name="桁区切り 2 3 2 6 5" xfId="533"/>
    <cellStyle name="桁区切り 2 3 2 6 5 2" xfId="1253"/>
    <cellStyle name="桁区切り 2 3 2 6 5 2 2" xfId="2573"/>
    <cellStyle name="桁区切り 2 3 2 6 5 3" xfId="1853"/>
    <cellStyle name="桁区切り 2 3 2 6 6" xfId="653"/>
    <cellStyle name="桁区切り 2 3 2 6 6 2" xfId="1973"/>
    <cellStyle name="桁区切り 2 3 2 6 7" xfId="773"/>
    <cellStyle name="桁区切り 2 3 2 6 7 2" xfId="2093"/>
    <cellStyle name="桁区切り 2 3 2 6 8" xfId="1373"/>
    <cellStyle name="桁区切り 2 3 2 7" xfId="93"/>
    <cellStyle name="桁区切り 2 3 2 7 2" xfId="213"/>
    <cellStyle name="桁区切り 2 3 2 7 2 2" xfId="933"/>
    <cellStyle name="桁区切り 2 3 2 7 2 2 2" xfId="2253"/>
    <cellStyle name="桁区切り 2 3 2 7 2 3" xfId="1533"/>
    <cellStyle name="桁区切り 2 3 2 7 3" xfId="333"/>
    <cellStyle name="桁区切り 2 3 2 7 3 2" xfId="1053"/>
    <cellStyle name="桁区切り 2 3 2 7 3 2 2" xfId="2373"/>
    <cellStyle name="桁区切り 2 3 2 7 3 3" xfId="1653"/>
    <cellStyle name="桁区切り 2 3 2 7 4" xfId="453"/>
    <cellStyle name="桁区切り 2 3 2 7 4 2" xfId="1173"/>
    <cellStyle name="桁区切り 2 3 2 7 4 2 2" xfId="2493"/>
    <cellStyle name="桁区切り 2 3 2 7 4 3" xfId="1773"/>
    <cellStyle name="桁区切り 2 3 2 7 5" xfId="573"/>
    <cellStyle name="桁区切り 2 3 2 7 5 2" xfId="1293"/>
    <cellStyle name="桁区切り 2 3 2 7 5 2 2" xfId="2613"/>
    <cellStyle name="桁区切り 2 3 2 7 5 3" xfId="1893"/>
    <cellStyle name="桁区切り 2 3 2 7 6" xfId="693"/>
    <cellStyle name="桁区切り 2 3 2 7 6 2" xfId="2013"/>
    <cellStyle name="桁区切り 2 3 2 7 7" xfId="813"/>
    <cellStyle name="桁区切り 2 3 2 7 7 2" xfId="2133"/>
    <cellStyle name="桁区切り 2 3 2 7 8" xfId="1413"/>
    <cellStyle name="桁区切り 2 3 2 8" xfId="133"/>
    <cellStyle name="桁区切り 2 3 2 8 2" xfId="853"/>
    <cellStyle name="桁区切り 2 3 2 8 2 2" xfId="2173"/>
    <cellStyle name="桁区切り 2 3 2 8 3" xfId="1453"/>
    <cellStyle name="桁区切り 2 3 2 9" xfId="253"/>
    <cellStyle name="桁区切り 2 3 2 9 2" xfId="973"/>
    <cellStyle name="桁区切り 2 3 2 9 2 2" xfId="2293"/>
    <cellStyle name="桁区切り 2 3 2 9 3" xfId="1573"/>
    <cellStyle name="桁区切り 2 3 3" xfId="15"/>
    <cellStyle name="桁区切り 2 3 3 10" xfId="1337"/>
    <cellStyle name="桁区切り 2 3 3 2" xfId="57"/>
    <cellStyle name="桁区切り 2 3 3 2 2" xfId="177"/>
    <cellStyle name="桁区切り 2 3 3 2 2 2" xfId="897"/>
    <cellStyle name="桁区切り 2 3 3 2 2 2 2" xfId="2217"/>
    <cellStyle name="桁区切り 2 3 3 2 2 3" xfId="1497"/>
    <cellStyle name="桁区切り 2 3 3 2 3" xfId="297"/>
    <cellStyle name="桁区切り 2 3 3 2 3 2" xfId="1017"/>
    <cellStyle name="桁区切り 2 3 3 2 3 2 2" xfId="2337"/>
    <cellStyle name="桁区切り 2 3 3 2 3 3" xfId="1617"/>
    <cellStyle name="桁区切り 2 3 3 2 4" xfId="417"/>
    <cellStyle name="桁区切り 2 3 3 2 4 2" xfId="1137"/>
    <cellStyle name="桁区切り 2 3 3 2 4 2 2" xfId="2457"/>
    <cellStyle name="桁区切り 2 3 3 2 4 3" xfId="1737"/>
    <cellStyle name="桁区切り 2 3 3 2 5" xfId="537"/>
    <cellStyle name="桁区切り 2 3 3 2 5 2" xfId="1257"/>
    <cellStyle name="桁区切り 2 3 3 2 5 2 2" xfId="2577"/>
    <cellStyle name="桁区切り 2 3 3 2 5 3" xfId="1857"/>
    <cellStyle name="桁区切り 2 3 3 2 6" xfId="657"/>
    <cellStyle name="桁区切り 2 3 3 2 6 2" xfId="1977"/>
    <cellStyle name="桁区切り 2 3 3 2 7" xfId="777"/>
    <cellStyle name="桁区切り 2 3 3 2 7 2" xfId="2097"/>
    <cellStyle name="桁区切り 2 3 3 2 8" xfId="1377"/>
    <cellStyle name="桁区切り 2 3 3 3" xfId="97"/>
    <cellStyle name="桁区切り 2 3 3 3 2" xfId="217"/>
    <cellStyle name="桁区切り 2 3 3 3 2 2" xfId="937"/>
    <cellStyle name="桁区切り 2 3 3 3 2 2 2" xfId="2257"/>
    <cellStyle name="桁区切り 2 3 3 3 2 3" xfId="1537"/>
    <cellStyle name="桁区切り 2 3 3 3 3" xfId="337"/>
    <cellStyle name="桁区切り 2 3 3 3 3 2" xfId="1057"/>
    <cellStyle name="桁区切り 2 3 3 3 3 2 2" xfId="2377"/>
    <cellStyle name="桁区切り 2 3 3 3 3 3" xfId="1657"/>
    <cellStyle name="桁区切り 2 3 3 3 4" xfId="457"/>
    <cellStyle name="桁区切り 2 3 3 3 4 2" xfId="1177"/>
    <cellStyle name="桁区切り 2 3 3 3 4 2 2" xfId="2497"/>
    <cellStyle name="桁区切り 2 3 3 3 4 3" xfId="1777"/>
    <cellStyle name="桁区切り 2 3 3 3 5" xfId="577"/>
    <cellStyle name="桁区切り 2 3 3 3 5 2" xfId="1297"/>
    <cellStyle name="桁区切り 2 3 3 3 5 2 2" xfId="2617"/>
    <cellStyle name="桁区切り 2 3 3 3 5 3" xfId="1897"/>
    <cellStyle name="桁区切り 2 3 3 3 6" xfId="697"/>
    <cellStyle name="桁区切り 2 3 3 3 6 2" xfId="2017"/>
    <cellStyle name="桁区切り 2 3 3 3 7" xfId="817"/>
    <cellStyle name="桁区切り 2 3 3 3 7 2" xfId="2137"/>
    <cellStyle name="桁区切り 2 3 3 3 8" xfId="1417"/>
    <cellStyle name="桁区切り 2 3 3 4" xfId="137"/>
    <cellStyle name="桁区切り 2 3 3 4 2" xfId="857"/>
    <cellStyle name="桁区切り 2 3 3 4 2 2" xfId="2177"/>
    <cellStyle name="桁区切り 2 3 3 4 3" xfId="1457"/>
    <cellStyle name="桁区切り 2 3 3 5" xfId="257"/>
    <cellStyle name="桁区切り 2 3 3 5 2" xfId="977"/>
    <cellStyle name="桁区切り 2 3 3 5 2 2" xfId="2297"/>
    <cellStyle name="桁区切り 2 3 3 5 3" xfId="1577"/>
    <cellStyle name="桁区切り 2 3 3 6" xfId="377"/>
    <cellStyle name="桁区切り 2 3 3 6 2" xfId="1097"/>
    <cellStyle name="桁区切り 2 3 3 6 2 2" xfId="2417"/>
    <cellStyle name="桁区切り 2 3 3 6 3" xfId="1697"/>
    <cellStyle name="桁区切り 2 3 3 7" xfId="497"/>
    <cellStyle name="桁区切り 2 3 3 7 2" xfId="1217"/>
    <cellStyle name="桁区切り 2 3 3 7 2 2" xfId="2537"/>
    <cellStyle name="桁区切り 2 3 3 7 3" xfId="1817"/>
    <cellStyle name="桁区切り 2 3 3 8" xfId="617"/>
    <cellStyle name="桁区切り 2 3 3 8 2" xfId="1937"/>
    <cellStyle name="桁区切り 2 3 3 9" xfId="737"/>
    <cellStyle name="桁区切り 2 3 3 9 2" xfId="2057"/>
    <cellStyle name="桁区切り 2 3 4" xfId="25"/>
    <cellStyle name="桁区切り 2 3 4 10" xfId="1345"/>
    <cellStyle name="桁区切り 2 3 4 2" xfId="65"/>
    <cellStyle name="桁区切り 2 3 4 2 2" xfId="185"/>
    <cellStyle name="桁区切り 2 3 4 2 2 2" xfId="905"/>
    <cellStyle name="桁区切り 2 3 4 2 2 2 2" xfId="2225"/>
    <cellStyle name="桁区切り 2 3 4 2 2 3" xfId="1505"/>
    <cellStyle name="桁区切り 2 3 4 2 3" xfId="305"/>
    <cellStyle name="桁区切り 2 3 4 2 3 2" xfId="1025"/>
    <cellStyle name="桁区切り 2 3 4 2 3 2 2" xfId="2345"/>
    <cellStyle name="桁区切り 2 3 4 2 3 3" xfId="1625"/>
    <cellStyle name="桁区切り 2 3 4 2 4" xfId="425"/>
    <cellStyle name="桁区切り 2 3 4 2 4 2" xfId="1145"/>
    <cellStyle name="桁区切り 2 3 4 2 4 2 2" xfId="2465"/>
    <cellStyle name="桁区切り 2 3 4 2 4 3" xfId="1745"/>
    <cellStyle name="桁区切り 2 3 4 2 5" xfId="545"/>
    <cellStyle name="桁区切り 2 3 4 2 5 2" xfId="1265"/>
    <cellStyle name="桁区切り 2 3 4 2 5 2 2" xfId="2585"/>
    <cellStyle name="桁区切り 2 3 4 2 5 3" xfId="1865"/>
    <cellStyle name="桁区切り 2 3 4 2 6" xfId="665"/>
    <cellStyle name="桁区切り 2 3 4 2 6 2" xfId="1985"/>
    <cellStyle name="桁区切り 2 3 4 2 7" xfId="785"/>
    <cellStyle name="桁区切り 2 3 4 2 7 2" xfId="2105"/>
    <cellStyle name="桁区切り 2 3 4 2 8" xfId="1385"/>
    <cellStyle name="桁区切り 2 3 4 3" xfId="105"/>
    <cellStyle name="桁区切り 2 3 4 3 2" xfId="225"/>
    <cellStyle name="桁区切り 2 3 4 3 2 2" xfId="945"/>
    <cellStyle name="桁区切り 2 3 4 3 2 2 2" xfId="2265"/>
    <cellStyle name="桁区切り 2 3 4 3 2 3" xfId="1545"/>
    <cellStyle name="桁区切り 2 3 4 3 3" xfId="345"/>
    <cellStyle name="桁区切り 2 3 4 3 3 2" xfId="1065"/>
    <cellStyle name="桁区切り 2 3 4 3 3 2 2" xfId="2385"/>
    <cellStyle name="桁区切り 2 3 4 3 3 3" xfId="1665"/>
    <cellStyle name="桁区切り 2 3 4 3 4" xfId="465"/>
    <cellStyle name="桁区切り 2 3 4 3 4 2" xfId="1185"/>
    <cellStyle name="桁区切り 2 3 4 3 4 2 2" xfId="2505"/>
    <cellStyle name="桁区切り 2 3 4 3 4 3" xfId="1785"/>
    <cellStyle name="桁区切り 2 3 4 3 5" xfId="585"/>
    <cellStyle name="桁区切り 2 3 4 3 5 2" xfId="1305"/>
    <cellStyle name="桁区切り 2 3 4 3 5 2 2" xfId="2625"/>
    <cellStyle name="桁区切り 2 3 4 3 5 3" xfId="1905"/>
    <cellStyle name="桁区切り 2 3 4 3 6" xfId="705"/>
    <cellStyle name="桁区切り 2 3 4 3 6 2" xfId="2025"/>
    <cellStyle name="桁区切り 2 3 4 3 7" xfId="825"/>
    <cellStyle name="桁区切り 2 3 4 3 7 2" xfId="2145"/>
    <cellStyle name="桁区切り 2 3 4 3 8" xfId="1425"/>
    <cellStyle name="桁区切り 2 3 4 4" xfId="145"/>
    <cellStyle name="桁区切り 2 3 4 4 2" xfId="865"/>
    <cellStyle name="桁区切り 2 3 4 4 2 2" xfId="2185"/>
    <cellStyle name="桁区切り 2 3 4 4 3" xfId="1465"/>
    <cellStyle name="桁区切り 2 3 4 5" xfId="265"/>
    <cellStyle name="桁区切り 2 3 4 5 2" xfId="985"/>
    <cellStyle name="桁区切り 2 3 4 5 2 2" xfId="2305"/>
    <cellStyle name="桁区切り 2 3 4 5 3" xfId="1585"/>
    <cellStyle name="桁区切り 2 3 4 6" xfId="385"/>
    <cellStyle name="桁区切り 2 3 4 6 2" xfId="1105"/>
    <cellStyle name="桁区切り 2 3 4 6 2 2" xfId="2425"/>
    <cellStyle name="桁区切り 2 3 4 6 3" xfId="1705"/>
    <cellStyle name="桁区切り 2 3 4 7" xfId="505"/>
    <cellStyle name="桁区切り 2 3 4 7 2" xfId="1225"/>
    <cellStyle name="桁区切り 2 3 4 7 2 2" xfId="2545"/>
    <cellStyle name="桁区切り 2 3 4 7 3" xfId="1825"/>
    <cellStyle name="桁区切り 2 3 4 8" xfId="625"/>
    <cellStyle name="桁区切り 2 3 4 8 2" xfId="1945"/>
    <cellStyle name="桁区切り 2 3 4 9" xfId="745"/>
    <cellStyle name="桁区切り 2 3 4 9 2" xfId="2065"/>
    <cellStyle name="桁区切り 2 3 5" xfId="33"/>
    <cellStyle name="桁区切り 2 3 5 10" xfId="1353"/>
    <cellStyle name="桁区切り 2 3 5 2" xfId="73"/>
    <cellStyle name="桁区切り 2 3 5 2 2" xfId="193"/>
    <cellStyle name="桁区切り 2 3 5 2 2 2" xfId="913"/>
    <cellStyle name="桁区切り 2 3 5 2 2 2 2" xfId="2233"/>
    <cellStyle name="桁区切り 2 3 5 2 2 3" xfId="1513"/>
    <cellStyle name="桁区切り 2 3 5 2 3" xfId="313"/>
    <cellStyle name="桁区切り 2 3 5 2 3 2" xfId="1033"/>
    <cellStyle name="桁区切り 2 3 5 2 3 2 2" xfId="2353"/>
    <cellStyle name="桁区切り 2 3 5 2 3 3" xfId="1633"/>
    <cellStyle name="桁区切り 2 3 5 2 4" xfId="433"/>
    <cellStyle name="桁区切り 2 3 5 2 4 2" xfId="1153"/>
    <cellStyle name="桁区切り 2 3 5 2 4 2 2" xfId="2473"/>
    <cellStyle name="桁区切り 2 3 5 2 4 3" xfId="1753"/>
    <cellStyle name="桁区切り 2 3 5 2 5" xfId="553"/>
    <cellStyle name="桁区切り 2 3 5 2 5 2" xfId="1273"/>
    <cellStyle name="桁区切り 2 3 5 2 5 2 2" xfId="2593"/>
    <cellStyle name="桁区切り 2 3 5 2 5 3" xfId="1873"/>
    <cellStyle name="桁区切り 2 3 5 2 6" xfId="673"/>
    <cellStyle name="桁区切り 2 3 5 2 6 2" xfId="1993"/>
    <cellStyle name="桁区切り 2 3 5 2 7" xfId="793"/>
    <cellStyle name="桁区切り 2 3 5 2 7 2" xfId="2113"/>
    <cellStyle name="桁区切り 2 3 5 2 8" xfId="1393"/>
    <cellStyle name="桁区切り 2 3 5 3" xfId="113"/>
    <cellStyle name="桁区切り 2 3 5 3 2" xfId="233"/>
    <cellStyle name="桁区切り 2 3 5 3 2 2" xfId="953"/>
    <cellStyle name="桁区切り 2 3 5 3 2 2 2" xfId="2273"/>
    <cellStyle name="桁区切り 2 3 5 3 2 3" xfId="1553"/>
    <cellStyle name="桁区切り 2 3 5 3 3" xfId="353"/>
    <cellStyle name="桁区切り 2 3 5 3 3 2" xfId="1073"/>
    <cellStyle name="桁区切り 2 3 5 3 3 2 2" xfId="2393"/>
    <cellStyle name="桁区切り 2 3 5 3 3 3" xfId="1673"/>
    <cellStyle name="桁区切り 2 3 5 3 4" xfId="473"/>
    <cellStyle name="桁区切り 2 3 5 3 4 2" xfId="1193"/>
    <cellStyle name="桁区切り 2 3 5 3 4 2 2" xfId="2513"/>
    <cellStyle name="桁区切り 2 3 5 3 4 3" xfId="1793"/>
    <cellStyle name="桁区切り 2 3 5 3 5" xfId="593"/>
    <cellStyle name="桁区切り 2 3 5 3 5 2" xfId="1313"/>
    <cellStyle name="桁区切り 2 3 5 3 5 2 2" xfId="2633"/>
    <cellStyle name="桁区切り 2 3 5 3 5 3" xfId="1913"/>
    <cellStyle name="桁区切り 2 3 5 3 6" xfId="713"/>
    <cellStyle name="桁区切り 2 3 5 3 6 2" xfId="2033"/>
    <cellStyle name="桁区切り 2 3 5 3 7" xfId="833"/>
    <cellStyle name="桁区切り 2 3 5 3 7 2" xfId="2153"/>
    <cellStyle name="桁区切り 2 3 5 3 8" xfId="1433"/>
    <cellStyle name="桁区切り 2 3 5 4" xfId="153"/>
    <cellStyle name="桁区切り 2 3 5 4 2" xfId="873"/>
    <cellStyle name="桁区切り 2 3 5 4 2 2" xfId="2193"/>
    <cellStyle name="桁区切り 2 3 5 4 3" xfId="1473"/>
    <cellStyle name="桁区切り 2 3 5 5" xfId="273"/>
    <cellStyle name="桁区切り 2 3 5 5 2" xfId="993"/>
    <cellStyle name="桁区切り 2 3 5 5 2 2" xfId="2313"/>
    <cellStyle name="桁区切り 2 3 5 5 3" xfId="1593"/>
    <cellStyle name="桁区切り 2 3 5 6" xfId="393"/>
    <cellStyle name="桁区切り 2 3 5 6 2" xfId="1113"/>
    <cellStyle name="桁区切り 2 3 5 6 2 2" xfId="2433"/>
    <cellStyle name="桁区切り 2 3 5 6 3" xfId="1713"/>
    <cellStyle name="桁区切り 2 3 5 7" xfId="513"/>
    <cellStyle name="桁区切り 2 3 5 7 2" xfId="1233"/>
    <cellStyle name="桁区切り 2 3 5 7 2 2" xfId="2553"/>
    <cellStyle name="桁区切り 2 3 5 7 3" xfId="1833"/>
    <cellStyle name="桁区切り 2 3 5 8" xfId="633"/>
    <cellStyle name="桁区切り 2 3 5 8 2" xfId="1953"/>
    <cellStyle name="桁区切り 2 3 5 9" xfId="753"/>
    <cellStyle name="桁区切り 2 3 5 9 2" xfId="2073"/>
    <cellStyle name="桁区切り 2 3 6" xfId="41"/>
    <cellStyle name="桁区切り 2 3 6 10" xfId="1361"/>
    <cellStyle name="桁区切り 2 3 6 2" xfId="81"/>
    <cellStyle name="桁区切り 2 3 6 2 2" xfId="201"/>
    <cellStyle name="桁区切り 2 3 6 2 2 2" xfId="921"/>
    <cellStyle name="桁区切り 2 3 6 2 2 2 2" xfId="2241"/>
    <cellStyle name="桁区切り 2 3 6 2 2 3" xfId="1521"/>
    <cellStyle name="桁区切り 2 3 6 2 3" xfId="321"/>
    <cellStyle name="桁区切り 2 3 6 2 3 2" xfId="1041"/>
    <cellStyle name="桁区切り 2 3 6 2 3 2 2" xfId="2361"/>
    <cellStyle name="桁区切り 2 3 6 2 3 3" xfId="1641"/>
    <cellStyle name="桁区切り 2 3 6 2 4" xfId="441"/>
    <cellStyle name="桁区切り 2 3 6 2 4 2" xfId="1161"/>
    <cellStyle name="桁区切り 2 3 6 2 4 2 2" xfId="2481"/>
    <cellStyle name="桁区切り 2 3 6 2 4 3" xfId="1761"/>
    <cellStyle name="桁区切り 2 3 6 2 5" xfId="561"/>
    <cellStyle name="桁区切り 2 3 6 2 5 2" xfId="1281"/>
    <cellStyle name="桁区切り 2 3 6 2 5 2 2" xfId="2601"/>
    <cellStyle name="桁区切り 2 3 6 2 5 3" xfId="1881"/>
    <cellStyle name="桁区切り 2 3 6 2 6" xfId="681"/>
    <cellStyle name="桁区切り 2 3 6 2 6 2" xfId="2001"/>
    <cellStyle name="桁区切り 2 3 6 2 7" xfId="801"/>
    <cellStyle name="桁区切り 2 3 6 2 7 2" xfId="2121"/>
    <cellStyle name="桁区切り 2 3 6 2 8" xfId="1401"/>
    <cellStyle name="桁区切り 2 3 6 3" xfId="121"/>
    <cellStyle name="桁区切り 2 3 6 3 2" xfId="241"/>
    <cellStyle name="桁区切り 2 3 6 3 2 2" xfId="961"/>
    <cellStyle name="桁区切り 2 3 6 3 2 2 2" xfId="2281"/>
    <cellStyle name="桁区切り 2 3 6 3 2 3" xfId="1561"/>
    <cellStyle name="桁区切り 2 3 6 3 3" xfId="361"/>
    <cellStyle name="桁区切り 2 3 6 3 3 2" xfId="1081"/>
    <cellStyle name="桁区切り 2 3 6 3 3 2 2" xfId="2401"/>
    <cellStyle name="桁区切り 2 3 6 3 3 3" xfId="1681"/>
    <cellStyle name="桁区切り 2 3 6 3 4" xfId="481"/>
    <cellStyle name="桁区切り 2 3 6 3 4 2" xfId="1201"/>
    <cellStyle name="桁区切り 2 3 6 3 4 2 2" xfId="2521"/>
    <cellStyle name="桁区切り 2 3 6 3 4 3" xfId="1801"/>
    <cellStyle name="桁区切り 2 3 6 3 5" xfId="601"/>
    <cellStyle name="桁区切り 2 3 6 3 5 2" xfId="1321"/>
    <cellStyle name="桁区切り 2 3 6 3 5 2 2" xfId="2641"/>
    <cellStyle name="桁区切り 2 3 6 3 5 3" xfId="1921"/>
    <cellStyle name="桁区切り 2 3 6 3 6" xfId="721"/>
    <cellStyle name="桁区切り 2 3 6 3 6 2" xfId="2041"/>
    <cellStyle name="桁区切り 2 3 6 3 7" xfId="841"/>
    <cellStyle name="桁区切り 2 3 6 3 7 2" xfId="2161"/>
    <cellStyle name="桁区切り 2 3 6 3 8" xfId="1441"/>
    <cellStyle name="桁区切り 2 3 6 4" xfId="161"/>
    <cellStyle name="桁区切り 2 3 6 4 2" xfId="881"/>
    <cellStyle name="桁区切り 2 3 6 4 2 2" xfId="2201"/>
    <cellStyle name="桁区切り 2 3 6 4 3" xfId="1481"/>
    <cellStyle name="桁区切り 2 3 6 5" xfId="281"/>
    <cellStyle name="桁区切り 2 3 6 5 2" xfId="1001"/>
    <cellStyle name="桁区切り 2 3 6 5 2 2" xfId="2321"/>
    <cellStyle name="桁区切り 2 3 6 5 3" xfId="1601"/>
    <cellStyle name="桁区切り 2 3 6 6" xfId="401"/>
    <cellStyle name="桁区切り 2 3 6 6 2" xfId="1121"/>
    <cellStyle name="桁区切り 2 3 6 6 2 2" xfId="2441"/>
    <cellStyle name="桁区切り 2 3 6 6 3" xfId="1721"/>
    <cellStyle name="桁区切り 2 3 6 7" xfId="521"/>
    <cellStyle name="桁区切り 2 3 6 7 2" xfId="1241"/>
    <cellStyle name="桁区切り 2 3 6 7 2 2" xfId="2561"/>
    <cellStyle name="桁区切り 2 3 6 7 3" xfId="1841"/>
    <cellStyle name="桁区切り 2 3 6 8" xfId="641"/>
    <cellStyle name="桁区切り 2 3 6 8 2" xfId="1961"/>
    <cellStyle name="桁区切り 2 3 6 9" xfId="761"/>
    <cellStyle name="桁区切り 2 3 6 9 2" xfId="2081"/>
    <cellStyle name="桁区切り 2 3 7" xfId="49"/>
    <cellStyle name="桁区切り 2 3 7 2" xfId="169"/>
    <cellStyle name="桁区切り 2 3 7 2 2" xfId="889"/>
    <cellStyle name="桁区切り 2 3 7 2 2 2" xfId="2209"/>
    <cellStyle name="桁区切り 2 3 7 2 3" xfId="1489"/>
    <cellStyle name="桁区切り 2 3 7 3" xfId="289"/>
    <cellStyle name="桁区切り 2 3 7 3 2" xfId="1009"/>
    <cellStyle name="桁区切り 2 3 7 3 2 2" xfId="2329"/>
    <cellStyle name="桁区切り 2 3 7 3 3" xfId="1609"/>
    <cellStyle name="桁区切り 2 3 7 4" xfId="409"/>
    <cellStyle name="桁区切り 2 3 7 4 2" xfId="1129"/>
    <cellStyle name="桁区切り 2 3 7 4 2 2" xfId="2449"/>
    <cellStyle name="桁区切り 2 3 7 4 3" xfId="1729"/>
    <cellStyle name="桁区切り 2 3 7 5" xfId="529"/>
    <cellStyle name="桁区切り 2 3 7 5 2" xfId="1249"/>
    <cellStyle name="桁区切り 2 3 7 5 2 2" xfId="2569"/>
    <cellStyle name="桁区切り 2 3 7 5 3" xfId="1849"/>
    <cellStyle name="桁区切り 2 3 7 6" xfId="649"/>
    <cellStyle name="桁区切り 2 3 7 6 2" xfId="1969"/>
    <cellStyle name="桁区切り 2 3 7 7" xfId="769"/>
    <cellStyle name="桁区切り 2 3 7 7 2" xfId="2089"/>
    <cellStyle name="桁区切り 2 3 7 8" xfId="1369"/>
    <cellStyle name="桁区切り 2 3 8" xfId="89"/>
    <cellStyle name="桁区切り 2 3 8 2" xfId="209"/>
    <cellStyle name="桁区切り 2 3 8 2 2" xfId="929"/>
    <cellStyle name="桁区切り 2 3 8 2 2 2" xfId="2249"/>
    <cellStyle name="桁区切り 2 3 8 2 3" xfId="1529"/>
    <cellStyle name="桁区切り 2 3 8 3" xfId="329"/>
    <cellStyle name="桁区切り 2 3 8 3 2" xfId="1049"/>
    <cellStyle name="桁区切り 2 3 8 3 2 2" xfId="2369"/>
    <cellStyle name="桁区切り 2 3 8 3 3" xfId="1649"/>
    <cellStyle name="桁区切り 2 3 8 4" xfId="449"/>
    <cellStyle name="桁区切り 2 3 8 4 2" xfId="1169"/>
    <cellStyle name="桁区切り 2 3 8 4 2 2" xfId="2489"/>
    <cellStyle name="桁区切り 2 3 8 4 3" xfId="1769"/>
    <cellStyle name="桁区切り 2 3 8 5" xfId="569"/>
    <cellStyle name="桁区切り 2 3 8 5 2" xfId="1289"/>
    <cellStyle name="桁区切り 2 3 8 5 2 2" xfId="2609"/>
    <cellStyle name="桁区切り 2 3 8 5 3" xfId="1889"/>
    <cellStyle name="桁区切り 2 3 8 6" xfId="689"/>
    <cellStyle name="桁区切り 2 3 8 6 2" xfId="2009"/>
    <cellStyle name="桁区切り 2 3 8 7" xfId="809"/>
    <cellStyle name="桁区切り 2 3 8 7 2" xfId="2129"/>
    <cellStyle name="桁区切り 2 3 8 8" xfId="1409"/>
    <cellStyle name="桁区切り 2 3 9" xfId="129"/>
    <cellStyle name="桁区切り 2 3 9 2" xfId="849"/>
    <cellStyle name="桁区切り 2 3 9 2 2" xfId="2169"/>
    <cellStyle name="桁区切り 2 3 9 3" xfId="1449"/>
    <cellStyle name="桁区切り 2 4" xfId="8"/>
    <cellStyle name="桁区切り 2 4 10" xfId="250"/>
    <cellStyle name="桁区切り 2 4 10 2" xfId="970"/>
    <cellStyle name="桁区切り 2 4 10 2 2" xfId="2290"/>
    <cellStyle name="桁区切り 2 4 10 3" xfId="1570"/>
    <cellStyle name="桁区切り 2 4 11" xfId="370"/>
    <cellStyle name="桁区切り 2 4 11 2" xfId="1090"/>
    <cellStyle name="桁区切り 2 4 11 2 2" xfId="2410"/>
    <cellStyle name="桁区切り 2 4 11 3" xfId="1690"/>
    <cellStyle name="桁区切り 2 4 12" xfId="490"/>
    <cellStyle name="桁区切り 2 4 12 2" xfId="1210"/>
    <cellStyle name="桁区切り 2 4 12 2 2" xfId="2530"/>
    <cellStyle name="桁区切り 2 4 12 3" xfId="1810"/>
    <cellStyle name="桁区切り 2 4 13" xfId="610"/>
    <cellStyle name="桁区切り 2 4 13 2" xfId="1930"/>
    <cellStyle name="桁区切り 2 4 14" xfId="730"/>
    <cellStyle name="桁区切り 2 4 14 2" xfId="2050"/>
    <cellStyle name="桁区切り 2 4 15" xfId="1330"/>
    <cellStyle name="桁区切り 2 4 2" xfId="12"/>
    <cellStyle name="桁区切り 2 4 2 10" xfId="374"/>
    <cellStyle name="桁区切り 2 4 2 10 2" xfId="1094"/>
    <cellStyle name="桁区切り 2 4 2 10 2 2" xfId="2414"/>
    <cellStyle name="桁区切り 2 4 2 10 3" xfId="1694"/>
    <cellStyle name="桁区切り 2 4 2 11" xfId="494"/>
    <cellStyle name="桁区切り 2 4 2 11 2" xfId="1214"/>
    <cellStyle name="桁区切り 2 4 2 11 2 2" xfId="2534"/>
    <cellStyle name="桁区切り 2 4 2 11 3" xfId="1814"/>
    <cellStyle name="桁区切り 2 4 2 12" xfId="614"/>
    <cellStyle name="桁区切り 2 4 2 12 2" xfId="1934"/>
    <cellStyle name="桁区切り 2 4 2 13" xfId="734"/>
    <cellStyle name="桁区切り 2 4 2 13 2" xfId="2054"/>
    <cellStyle name="桁区切り 2 4 2 14" xfId="1334"/>
    <cellStyle name="桁区切り 2 4 2 2" xfId="20"/>
    <cellStyle name="桁区切り 2 4 2 2 10" xfId="1342"/>
    <cellStyle name="桁区切り 2 4 2 2 2" xfId="62"/>
    <cellStyle name="桁区切り 2 4 2 2 2 2" xfId="182"/>
    <cellStyle name="桁区切り 2 4 2 2 2 2 2" xfId="902"/>
    <cellStyle name="桁区切り 2 4 2 2 2 2 2 2" xfId="2222"/>
    <cellStyle name="桁区切り 2 4 2 2 2 2 3" xfId="1502"/>
    <cellStyle name="桁区切り 2 4 2 2 2 3" xfId="302"/>
    <cellStyle name="桁区切り 2 4 2 2 2 3 2" xfId="1022"/>
    <cellStyle name="桁区切り 2 4 2 2 2 3 2 2" xfId="2342"/>
    <cellStyle name="桁区切り 2 4 2 2 2 3 3" xfId="1622"/>
    <cellStyle name="桁区切り 2 4 2 2 2 4" xfId="422"/>
    <cellStyle name="桁区切り 2 4 2 2 2 4 2" xfId="1142"/>
    <cellStyle name="桁区切り 2 4 2 2 2 4 2 2" xfId="2462"/>
    <cellStyle name="桁区切り 2 4 2 2 2 4 3" xfId="1742"/>
    <cellStyle name="桁区切り 2 4 2 2 2 5" xfId="542"/>
    <cellStyle name="桁区切り 2 4 2 2 2 5 2" xfId="1262"/>
    <cellStyle name="桁区切り 2 4 2 2 2 5 2 2" xfId="2582"/>
    <cellStyle name="桁区切り 2 4 2 2 2 5 3" xfId="1862"/>
    <cellStyle name="桁区切り 2 4 2 2 2 6" xfId="662"/>
    <cellStyle name="桁区切り 2 4 2 2 2 6 2" xfId="1982"/>
    <cellStyle name="桁区切り 2 4 2 2 2 7" xfId="782"/>
    <cellStyle name="桁区切り 2 4 2 2 2 7 2" xfId="2102"/>
    <cellStyle name="桁区切り 2 4 2 2 2 8" xfId="1382"/>
    <cellStyle name="桁区切り 2 4 2 2 3" xfId="102"/>
    <cellStyle name="桁区切り 2 4 2 2 3 2" xfId="222"/>
    <cellStyle name="桁区切り 2 4 2 2 3 2 2" xfId="942"/>
    <cellStyle name="桁区切り 2 4 2 2 3 2 2 2" xfId="2262"/>
    <cellStyle name="桁区切り 2 4 2 2 3 2 3" xfId="1542"/>
    <cellStyle name="桁区切り 2 4 2 2 3 3" xfId="342"/>
    <cellStyle name="桁区切り 2 4 2 2 3 3 2" xfId="1062"/>
    <cellStyle name="桁区切り 2 4 2 2 3 3 2 2" xfId="2382"/>
    <cellStyle name="桁区切り 2 4 2 2 3 3 3" xfId="1662"/>
    <cellStyle name="桁区切り 2 4 2 2 3 4" xfId="462"/>
    <cellStyle name="桁区切り 2 4 2 2 3 4 2" xfId="1182"/>
    <cellStyle name="桁区切り 2 4 2 2 3 4 2 2" xfId="2502"/>
    <cellStyle name="桁区切り 2 4 2 2 3 4 3" xfId="1782"/>
    <cellStyle name="桁区切り 2 4 2 2 3 5" xfId="582"/>
    <cellStyle name="桁区切り 2 4 2 2 3 5 2" xfId="1302"/>
    <cellStyle name="桁区切り 2 4 2 2 3 5 2 2" xfId="2622"/>
    <cellStyle name="桁区切り 2 4 2 2 3 5 3" xfId="1902"/>
    <cellStyle name="桁区切り 2 4 2 2 3 6" xfId="702"/>
    <cellStyle name="桁区切り 2 4 2 2 3 6 2" xfId="2022"/>
    <cellStyle name="桁区切り 2 4 2 2 3 7" xfId="822"/>
    <cellStyle name="桁区切り 2 4 2 2 3 7 2" xfId="2142"/>
    <cellStyle name="桁区切り 2 4 2 2 3 8" xfId="1422"/>
    <cellStyle name="桁区切り 2 4 2 2 4" xfId="142"/>
    <cellStyle name="桁区切り 2 4 2 2 4 2" xfId="862"/>
    <cellStyle name="桁区切り 2 4 2 2 4 2 2" xfId="2182"/>
    <cellStyle name="桁区切り 2 4 2 2 4 3" xfId="1462"/>
    <cellStyle name="桁区切り 2 4 2 2 5" xfId="262"/>
    <cellStyle name="桁区切り 2 4 2 2 5 2" xfId="982"/>
    <cellStyle name="桁区切り 2 4 2 2 5 2 2" xfId="2302"/>
    <cellStyle name="桁区切り 2 4 2 2 5 3" xfId="1582"/>
    <cellStyle name="桁区切り 2 4 2 2 6" xfId="382"/>
    <cellStyle name="桁区切り 2 4 2 2 6 2" xfId="1102"/>
    <cellStyle name="桁区切り 2 4 2 2 6 2 2" xfId="2422"/>
    <cellStyle name="桁区切り 2 4 2 2 6 3" xfId="1702"/>
    <cellStyle name="桁区切り 2 4 2 2 7" xfId="502"/>
    <cellStyle name="桁区切り 2 4 2 2 7 2" xfId="1222"/>
    <cellStyle name="桁区切り 2 4 2 2 7 2 2" xfId="2542"/>
    <cellStyle name="桁区切り 2 4 2 2 7 3" xfId="1822"/>
    <cellStyle name="桁区切り 2 4 2 2 8" xfId="622"/>
    <cellStyle name="桁区切り 2 4 2 2 8 2" xfId="1942"/>
    <cellStyle name="桁区切り 2 4 2 2 9" xfId="742"/>
    <cellStyle name="桁区切り 2 4 2 2 9 2" xfId="2062"/>
    <cellStyle name="桁区切り 2 4 2 3" xfId="30"/>
    <cellStyle name="桁区切り 2 4 2 3 10" xfId="1350"/>
    <cellStyle name="桁区切り 2 4 2 3 2" xfId="70"/>
    <cellStyle name="桁区切り 2 4 2 3 2 2" xfId="190"/>
    <cellStyle name="桁区切り 2 4 2 3 2 2 2" xfId="910"/>
    <cellStyle name="桁区切り 2 4 2 3 2 2 2 2" xfId="2230"/>
    <cellStyle name="桁区切り 2 4 2 3 2 2 3" xfId="1510"/>
    <cellStyle name="桁区切り 2 4 2 3 2 3" xfId="310"/>
    <cellStyle name="桁区切り 2 4 2 3 2 3 2" xfId="1030"/>
    <cellStyle name="桁区切り 2 4 2 3 2 3 2 2" xfId="2350"/>
    <cellStyle name="桁区切り 2 4 2 3 2 3 3" xfId="1630"/>
    <cellStyle name="桁区切り 2 4 2 3 2 4" xfId="430"/>
    <cellStyle name="桁区切り 2 4 2 3 2 4 2" xfId="1150"/>
    <cellStyle name="桁区切り 2 4 2 3 2 4 2 2" xfId="2470"/>
    <cellStyle name="桁区切り 2 4 2 3 2 4 3" xfId="1750"/>
    <cellStyle name="桁区切り 2 4 2 3 2 5" xfId="550"/>
    <cellStyle name="桁区切り 2 4 2 3 2 5 2" xfId="1270"/>
    <cellStyle name="桁区切り 2 4 2 3 2 5 2 2" xfId="2590"/>
    <cellStyle name="桁区切り 2 4 2 3 2 5 3" xfId="1870"/>
    <cellStyle name="桁区切り 2 4 2 3 2 6" xfId="670"/>
    <cellStyle name="桁区切り 2 4 2 3 2 6 2" xfId="1990"/>
    <cellStyle name="桁区切り 2 4 2 3 2 7" xfId="790"/>
    <cellStyle name="桁区切り 2 4 2 3 2 7 2" xfId="2110"/>
    <cellStyle name="桁区切り 2 4 2 3 2 8" xfId="1390"/>
    <cellStyle name="桁区切り 2 4 2 3 3" xfId="110"/>
    <cellStyle name="桁区切り 2 4 2 3 3 2" xfId="230"/>
    <cellStyle name="桁区切り 2 4 2 3 3 2 2" xfId="950"/>
    <cellStyle name="桁区切り 2 4 2 3 3 2 2 2" xfId="2270"/>
    <cellStyle name="桁区切り 2 4 2 3 3 2 3" xfId="1550"/>
    <cellStyle name="桁区切り 2 4 2 3 3 3" xfId="350"/>
    <cellStyle name="桁区切り 2 4 2 3 3 3 2" xfId="1070"/>
    <cellStyle name="桁区切り 2 4 2 3 3 3 2 2" xfId="2390"/>
    <cellStyle name="桁区切り 2 4 2 3 3 3 3" xfId="1670"/>
    <cellStyle name="桁区切り 2 4 2 3 3 4" xfId="470"/>
    <cellStyle name="桁区切り 2 4 2 3 3 4 2" xfId="1190"/>
    <cellStyle name="桁区切り 2 4 2 3 3 4 2 2" xfId="2510"/>
    <cellStyle name="桁区切り 2 4 2 3 3 4 3" xfId="1790"/>
    <cellStyle name="桁区切り 2 4 2 3 3 5" xfId="590"/>
    <cellStyle name="桁区切り 2 4 2 3 3 5 2" xfId="1310"/>
    <cellStyle name="桁区切り 2 4 2 3 3 5 2 2" xfId="2630"/>
    <cellStyle name="桁区切り 2 4 2 3 3 5 3" xfId="1910"/>
    <cellStyle name="桁区切り 2 4 2 3 3 6" xfId="710"/>
    <cellStyle name="桁区切り 2 4 2 3 3 6 2" xfId="2030"/>
    <cellStyle name="桁区切り 2 4 2 3 3 7" xfId="830"/>
    <cellStyle name="桁区切り 2 4 2 3 3 7 2" xfId="2150"/>
    <cellStyle name="桁区切り 2 4 2 3 3 8" xfId="1430"/>
    <cellStyle name="桁区切り 2 4 2 3 4" xfId="150"/>
    <cellStyle name="桁区切り 2 4 2 3 4 2" xfId="870"/>
    <cellStyle name="桁区切り 2 4 2 3 4 2 2" xfId="2190"/>
    <cellStyle name="桁区切り 2 4 2 3 4 3" xfId="1470"/>
    <cellStyle name="桁区切り 2 4 2 3 5" xfId="270"/>
    <cellStyle name="桁区切り 2 4 2 3 5 2" xfId="990"/>
    <cellStyle name="桁区切り 2 4 2 3 5 2 2" xfId="2310"/>
    <cellStyle name="桁区切り 2 4 2 3 5 3" xfId="1590"/>
    <cellStyle name="桁区切り 2 4 2 3 6" xfId="390"/>
    <cellStyle name="桁区切り 2 4 2 3 6 2" xfId="1110"/>
    <cellStyle name="桁区切り 2 4 2 3 6 2 2" xfId="2430"/>
    <cellStyle name="桁区切り 2 4 2 3 6 3" xfId="1710"/>
    <cellStyle name="桁区切り 2 4 2 3 7" xfId="510"/>
    <cellStyle name="桁区切り 2 4 2 3 7 2" xfId="1230"/>
    <cellStyle name="桁区切り 2 4 2 3 7 2 2" xfId="2550"/>
    <cellStyle name="桁区切り 2 4 2 3 7 3" xfId="1830"/>
    <cellStyle name="桁区切り 2 4 2 3 8" xfId="630"/>
    <cellStyle name="桁区切り 2 4 2 3 8 2" xfId="1950"/>
    <cellStyle name="桁区切り 2 4 2 3 9" xfId="750"/>
    <cellStyle name="桁区切り 2 4 2 3 9 2" xfId="2070"/>
    <cellStyle name="桁区切り 2 4 2 4" xfId="38"/>
    <cellStyle name="桁区切り 2 4 2 4 10" xfId="1358"/>
    <cellStyle name="桁区切り 2 4 2 4 2" xfId="78"/>
    <cellStyle name="桁区切り 2 4 2 4 2 2" xfId="198"/>
    <cellStyle name="桁区切り 2 4 2 4 2 2 2" xfId="918"/>
    <cellStyle name="桁区切り 2 4 2 4 2 2 2 2" xfId="2238"/>
    <cellStyle name="桁区切り 2 4 2 4 2 2 3" xfId="1518"/>
    <cellStyle name="桁区切り 2 4 2 4 2 3" xfId="318"/>
    <cellStyle name="桁区切り 2 4 2 4 2 3 2" xfId="1038"/>
    <cellStyle name="桁区切り 2 4 2 4 2 3 2 2" xfId="2358"/>
    <cellStyle name="桁区切り 2 4 2 4 2 3 3" xfId="1638"/>
    <cellStyle name="桁区切り 2 4 2 4 2 4" xfId="438"/>
    <cellStyle name="桁区切り 2 4 2 4 2 4 2" xfId="1158"/>
    <cellStyle name="桁区切り 2 4 2 4 2 4 2 2" xfId="2478"/>
    <cellStyle name="桁区切り 2 4 2 4 2 4 3" xfId="1758"/>
    <cellStyle name="桁区切り 2 4 2 4 2 5" xfId="558"/>
    <cellStyle name="桁区切り 2 4 2 4 2 5 2" xfId="1278"/>
    <cellStyle name="桁区切り 2 4 2 4 2 5 2 2" xfId="2598"/>
    <cellStyle name="桁区切り 2 4 2 4 2 5 3" xfId="1878"/>
    <cellStyle name="桁区切り 2 4 2 4 2 6" xfId="678"/>
    <cellStyle name="桁区切り 2 4 2 4 2 6 2" xfId="1998"/>
    <cellStyle name="桁区切り 2 4 2 4 2 7" xfId="798"/>
    <cellStyle name="桁区切り 2 4 2 4 2 7 2" xfId="2118"/>
    <cellStyle name="桁区切り 2 4 2 4 2 8" xfId="1398"/>
    <cellStyle name="桁区切り 2 4 2 4 3" xfId="118"/>
    <cellStyle name="桁区切り 2 4 2 4 3 2" xfId="238"/>
    <cellStyle name="桁区切り 2 4 2 4 3 2 2" xfId="958"/>
    <cellStyle name="桁区切り 2 4 2 4 3 2 2 2" xfId="2278"/>
    <cellStyle name="桁区切り 2 4 2 4 3 2 3" xfId="1558"/>
    <cellStyle name="桁区切り 2 4 2 4 3 3" xfId="358"/>
    <cellStyle name="桁区切り 2 4 2 4 3 3 2" xfId="1078"/>
    <cellStyle name="桁区切り 2 4 2 4 3 3 2 2" xfId="2398"/>
    <cellStyle name="桁区切り 2 4 2 4 3 3 3" xfId="1678"/>
    <cellStyle name="桁区切り 2 4 2 4 3 4" xfId="478"/>
    <cellStyle name="桁区切り 2 4 2 4 3 4 2" xfId="1198"/>
    <cellStyle name="桁区切り 2 4 2 4 3 4 2 2" xfId="2518"/>
    <cellStyle name="桁区切り 2 4 2 4 3 4 3" xfId="1798"/>
    <cellStyle name="桁区切り 2 4 2 4 3 5" xfId="598"/>
    <cellStyle name="桁区切り 2 4 2 4 3 5 2" xfId="1318"/>
    <cellStyle name="桁区切り 2 4 2 4 3 5 2 2" xfId="2638"/>
    <cellStyle name="桁区切り 2 4 2 4 3 5 3" xfId="1918"/>
    <cellStyle name="桁区切り 2 4 2 4 3 6" xfId="718"/>
    <cellStyle name="桁区切り 2 4 2 4 3 6 2" xfId="2038"/>
    <cellStyle name="桁区切り 2 4 2 4 3 7" xfId="838"/>
    <cellStyle name="桁区切り 2 4 2 4 3 7 2" xfId="2158"/>
    <cellStyle name="桁区切り 2 4 2 4 3 8" xfId="1438"/>
    <cellStyle name="桁区切り 2 4 2 4 4" xfId="158"/>
    <cellStyle name="桁区切り 2 4 2 4 4 2" xfId="878"/>
    <cellStyle name="桁区切り 2 4 2 4 4 2 2" xfId="2198"/>
    <cellStyle name="桁区切り 2 4 2 4 4 3" xfId="1478"/>
    <cellStyle name="桁区切り 2 4 2 4 5" xfId="278"/>
    <cellStyle name="桁区切り 2 4 2 4 5 2" xfId="998"/>
    <cellStyle name="桁区切り 2 4 2 4 5 2 2" xfId="2318"/>
    <cellStyle name="桁区切り 2 4 2 4 5 3" xfId="1598"/>
    <cellStyle name="桁区切り 2 4 2 4 6" xfId="398"/>
    <cellStyle name="桁区切り 2 4 2 4 6 2" xfId="1118"/>
    <cellStyle name="桁区切り 2 4 2 4 6 2 2" xfId="2438"/>
    <cellStyle name="桁区切り 2 4 2 4 6 3" xfId="1718"/>
    <cellStyle name="桁区切り 2 4 2 4 7" xfId="518"/>
    <cellStyle name="桁区切り 2 4 2 4 7 2" xfId="1238"/>
    <cellStyle name="桁区切り 2 4 2 4 7 2 2" xfId="2558"/>
    <cellStyle name="桁区切り 2 4 2 4 7 3" xfId="1838"/>
    <cellStyle name="桁区切り 2 4 2 4 8" xfId="638"/>
    <cellStyle name="桁区切り 2 4 2 4 8 2" xfId="1958"/>
    <cellStyle name="桁区切り 2 4 2 4 9" xfId="758"/>
    <cellStyle name="桁区切り 2 4 2 4 9 2" xfId="2078"/>
    <cellStyle name="桁区切り 2 4 2 5" xfId="46"/>
    <cellStyle name="桁区切り 2 4 2 5 10" xfId="1366"/>
    <cellStyle name="桁区切り 2 4 2 5 2" xfId="86"/>
    <cellStyle name="桁区切り 2 4 2 5 2 2" xfId="206"/>
    <cellStyle name="桁区切り 2 4 2 5 2 2 2" xfId="926"/>
    <cellStyle name="桁区切り 2 4 2 5 2 2 2 2" xfId="2246"/>
    <cellStyle name="桁区切り 2 4 2 5 2 2 3" xfId="1526"/>
    <cellStyle name="桁区切り 2 4 2 5 2 3" xfId="326"/>
    <cellStyle name="桁区切り 2 4 2 5 2 3 2" xfId="1046"/>
    <cellStyle name="桁区切り 2 4 2 5 2 3 2 2" xfId="2366"/>
    <cellStyle name="桁区切り 2 4 2 5 2 3 3" xfId="1646"/>
    <cellStyle name="桁区切り 2 4 2 5 2 4" xfId="446"/>
    <cellStyle name="桁区切り 2 4 2 5 2 4 2" xfId="1166"/>
    <cellStyle name="桁区切り 2 4 2 5 2 4 2 2" xfId="2486"/>
    <cellStyle name="桁区切り 2 4 2 5 2 4 3" xfId="1766"/>
    <cellStyle name="桁区切り 2 4 2 5 2 5" xfId="566"/>
    <cellStyle name="桁区切り 2 4 2 5 2 5 2" xfId="1286"/>
    <cellStyle name="桁区切り 2 4 2 5 2 5 2 2" xfId="2606"/>
    <cellStyle name="桁区切り 2 4 2 5 2 5 3" xfId="1886"/>
    <cellStyle name="桁区切り 2 4 2 5 2 6" xfId="686"/>
    <cellStyle name="桁区切り 2 4 2 5 2 6 2" xfId="2006"/>
    <cellStyle name="桁区切り 2 4 2 5 2 7" xfId="806"/>
    <cellStyle name="桁区切り 2 4 2 5 2 7 2" xfId="2126"/>
    <cellStyle name="桁区切り 2 4 2 5 2 8" xfId="1406"/>
    <cellStyle name="桁区切り 2 4 2 5 3" xfId="126"/>
    <cellStyle name="桁区切り 2 4 2 5 3 2" xfId="246"/>
    <cellStyle name="桁区切り 2 4 2 5 3 2 2" xfId="966"/>
    <cellStyle name="桁区切り 2 4 2 5 3 2 2 2" xfId="2286"/>
    <cellStyle name="桁区切り 2 4 2 5 3 2 3" xfId="1566"/>
    <cellStyle name="桁区切り 2 4 2 5 3 3" xfId="366"/>
    <cellStyle name="桁区切り 2 4 2 5 3 3 2" xfId="1086"/>
    <cellStyle name="桁区切り 2 4 2 5 3 3 2 2" xfId="2406"/>
    <cellStyle name="桁区切り 2 4 2 5 3 3 3" xfId="1686"/>
    <cellStyle name="桁区切り 2 4 2 5 3 4" xfId="486"/>
    <cellStyle name="桁区切り 2 4 2 5 3 4 2" xfId="1206"/>
    <cellStyle name="桁区切り 2 4 2 5 3 4 2 2" xfId="2526"/>
    <cellStyle name="桁区切り 2 4 2 5 3 4 3" xfId="1806"/>
    <cellStyle name="桁区切り 2 4 2 5 3 5" xfId="606"/>
    <cellStyle name="桁区切り 2 4 2 5 3 5 2" xfId="1326"/>
    <cellStyle name="桁区切り 2 4 2 5 3 5 2 2" xfId="2646"/>
    <cellStyle name="桁区切り 2 4 2 5 3 5 3" xfId="1926"/>
    <cellStyle name="桁区切り 2 4 2 5 3 6" xfId="726"/>
    <cellStyle name="桁区切り 2 4 2 5 3 6 2" xfId="2046"/>
    <cellStyle name="桁区切り 2 4 2 5 3 7" xfId="846"/>
    <cellStyle name="桁区切り 2 4 2 5 3 7 2" xfId="2166"/>
    <cellStyle name="桁区切り 2 4 2 5 3 8" xfId="1446"/>
    <cellStyle name="桁区切り 2 4 2 5 4" xfId="166"/>
    <cellStyle name="桁区切り 2 4 2 5 4 2" xfId="886"/>
    <cellStyle name="桁区切り 2 4 2 5 4 2 2" xfId="2206"/>
    <cellStyle name="桁区切り 2 4 2 5 4 3" xfId="1486"/>
    <cellStyle name="桁区切り 2 4 2 5 5" xfId="286"/>
    <cellStyle name="桁区切り 2 4 2 5 5 2" xfId="1006"/>
    <cellStyle name="桁区切り 2 4 2 5 5 2 2" xfId="2326"/>
    <cellStyle name="桁区切り 2 4 2 5 5 3" xfId="1606"/>
    <cellStyle name="桁区切り 2 4 2 5 6" xfId="406"/>
    <cellStyle name="桁区切り 2 4 2 5 6 2" xfId="1126"/>
    <cellStyle name="桁区切り 2 4 2 5 6 2 2" xfId="2446"/>
    <cellStyle name="桁区切り 2 4 2 5 6 3" xfId="1726"/>
    <cellStyle name="桁区切り 2 4 2 5 7" xfId="526"/>
    <cellStyle name="桁区切り 2 4 2 5 7 2" xfId="1246"/>
    <cellStyle name="桁区切り 2 4 2 5 7 2 2" xfId="2566"/>
    <cellStyle name="桁区切り 2 4 2 5 7 3" xfId="1846"/>
    <cellStyle name="桁区切り 2 4 2 5 8" xfId="646"/>
    <cellStyle name="桁区切り 2 4 2 5 8 2" xfId="1966"/>
    <cellStyle name="桁区切り 2 4 2 5 9" xfId="766"/>
    <cellStyle name="桁区切り 2 4 2 5 9 2" xfId="2086"/>
    <cellStyle name="桁区切り 2 4 2 6" xfId="54"/>
    <cellStyle name="桁区切り 2 4 2 6 2" xfId="174"/>
    <cellStyle name="桁区切り 2 4 2 6 2 2" xfId="894"/>
    <cellStyle name="桁区切り 2 4 2 6 2 2 2" xfId="2214"/>
    <cellStyle name="桁区切り 2 4 2 6 2 3" xfId="1494"/>
    <cellStyle name="桁区切り 2 4 2 6 3" xfId="294"/>
    <cellStyle name="桁区切り 2 4 2 6 3 2" xfId="1014"/>
    <cellStyle name="桁区切り 2 4 2 6 3 2 2" xfId="2334"/>
    <cellStyle name="桁区切り 2 4 2 6 3 3" xfId="1614"/>
    <cellStyle name="桁区切り 2 4 2 6 4" xfId="414"/>
    <cellStyle name="桁区切り 2 4 2 6 4 2" xfId="1134"/>
    <cellStyle name="桁区切り 2 4 2 6 4 2 2" xfId="2454"/>
    <cellStyle name="桁区切り 2 4 2 6 4 3" xfId="1734"/>
    <cellStyle name="桁区切り 2 4 2 6 5" xfId="534"/>
    <cellStyle name="桁区切り 2 4 2 6 5 2" xfId="1254"/>
    <cellStyle name="桁区切り 2 4 2 6 5 2 2" xfId="2574"/>
    <cellStyle name="桁区切り 2 4 2 6 5 3" xfId="1854"/>
    <cellStyle name="桁区切り 2 4 2 6 6" xfId="654"/>
    <cellStyle name="桁区切り 2 4 2 6 6 2" xfId="1974"/>
    <cellStyle name="桁区切り 2 4 2 6 7" xfId="774"/>
    <cellStyle name="桁区切り 2 4 2 6 7 2" xfId="2094"/>
    <cellStyle name="桁区切り 2 4 2 6 8" xfId="1374"/>
    <cellStyle name="桁区切り 2 4 2 7" xfId="94"/>
    <cellStyle name="桁区切り 2 4 2 7 2" xfId="214"/>
    <cellStyle name="桁区切り 2 4 2 7 2 2" xfId="934"/>
    <cellStyle name="桁区切り 2 4 2 7 2 2 2" xfId="2254"/>
    <cellStyle name="桁区切り 2 4 2 7 2 3" xfId="1534"/>
    <cellStyle name="桁区切り 2 4 2 7 3" xfId="334"/>
    <cellStyle name="桁区切り 2 4 2 7 3 2" xfId="1054"/>
    <cellStyle name="桁区切り 2 4 2 7 3 2 2" xfId="2374"/>
    <cellStyle name="桁区切り 2 4 2 7 3 3" xfId="1654"/>
    <cellStyle name="桁区切り 2 4 2 7 4" xfId="454"/>
    <cellStyle name="桁区切り 2 4 2 7 4 2" xfId="1174"/>
    <cellStyle name="桁区切り 2 4 2 7 4 2 2" xfId="2494"/>
    <cellStyle name="桁区切り 2 4 2 7 4 3" xfId="1774"/>
    <cellStyle name="桁区切り 2 4 2 7 5" xfId="574"/>
    <cellStyle name="桁区切り 2 4 2 7 5 2" xfId="1294"/>
    <cellStyle name="桁区切り 2 4 2 7 5 2 2" xfId="2614"/>
    <cellStyle name="桁区切り 2 4 2 7 5 3" xfId="1894"/>
    <cellStyle name="桁区切り 2 4 2 7 6" xfId="694"/>
    <cellStyle name="桁区切り 2 4 2 7 6 2" xfId="2014"/>
    <cellStyle name="桁区切り 2 4 2 7 7" xfId="814"/>
    <cellStyle name="桁区切り 2 4 2 7 7 2" xfId="2134"/>
    <cellStyle name="桁区切り 2 4 2 7 8" xfId="1414"/>
    <cellStyle name="桁区切り 2 4 2 8" xfId="134"/>
    <cellStyle name="桁区切り 2 4 2 8 2" xfId="854"/>
    <cellStyle name="桁区切り 2 4 2 8 2 2" xfId="2174"/>
    <cellStyle name="桁区切り 2 4 2 8 3" xfId="1454"/>
    <cellStyle name="桁区切り 2 4 2 9" xfId="254"/>
    <cellStyle name="桁区切り 2 4 2 9 2" xfId="974"/>
    <cellStyle name="桁区切り 2 4 2 9 2 2" xfId="2294"/>
    <cellStyle name="桁区切り 2 4 2 9 3" xfId="1574"/>
    <cellStyle name="桁区切り 2 4 3" xfId="16"/>
    <cellStyle name="桁区切り 2 4 3 10" xfId="1338"/>
    <cellStyle name="桁区切り 2 4 3 2" xfId="58"/>
    <cellStyle name="桁区切り 2 4 3 2 2" xfId="178"/>
    <cellStyle name="桁区切り 2 4 3 2 2 2" xfId="898"/>
    <cellStyle name="桁区切り 2 4 3 2 2 2 2" xfId="2218"/>
    <cellStyle name="桁区切り 2 4 3 2 2 3" xfId="1498"/>
    <cellStyle name="桁区切り 2 4 3 2 3" xfId="298"/>
    <cellStyle name="桁区切り 2 4 3 2 3 2" xfId="1018"/>
    <cellStyle name="桁区切り 2 4 3 2 3 2 2" xfId="2338"/>
    <cellStyle name="桁区切り 2 4 3 2 3 3" xfId="1618"/>
    <cellStyle name="桁区切り 2 4 3 2 4" xfId="418"/>
    <cellStyle name="桁区切り 2 4 3 2 4 2" xfId="1138"/>
    <cellStyle name="桁区切り 2 4 3 2 4 2 2" xfId="2458"/>
    <cellStyle name="桁区切り 2 4 3 2 4 3" xfId="1738"/>
    <cellStyle name="桁区切り 2 4 3 2 5" xfId="538"/>
    <cellStyle name="桁区切り 2 4 3 2 5 2" xfId="1258"/>
    <cellStyle name="桁区切り 2 4 3 2 5 2 2" xfId="2578"/>
    <cellStyle name="桁区切り 2 4 3 2 5 3" xfId="1858"/>
    <cellStyle name="桁区切り 2 4 3 2 6" xfId="658"/>
    <cellStyle name="桁区切り 2 4 3 2 6 2" xfId="1978"/>
    <cellStyle name="桁区切り 2 4 3 2 7" xfId="778"/>
    <cellStyle name="桁区切り 2 4 3 2 7 2" xfId="2098"/>
    <cellStyle name="桁区切り 2 4 3 2 8" xfId="1378"/>
    <cellStyle name="桁区切り 2 4 3 3" xfId="98"/>
    <cellStyle name="桁区切り 2 4 3 3 2" xfId="218"/>
    <cellStyle name="桁区切り 2 4 3 3 2 2" xfId="938"/>
    <cellStyle name="桁区切り 2 4 3 3 2 2 2" xfId="2258"/>
    <cellStyle name="桁区切り 2 4 3 3 2 3" xfId="1538"/>
    <cellStyle name="桁区切り 2 4 3 3 3" xfId="338"/>
    <cellStyle name="桁区切り 2 4 3 3 3 2" xfId="1058"/>
    <cellStyle name="桁区切り 2 4 3 3 3 2 2" xfId="2378"/>
    <cellStyle name="桁区切り 2 4 3 3 3 3" xfId="1658"/>
    <cellStyle name="桁区切り 2 4 3 3 4" xfId="458"/>
    <cellStyle name="桁区切り 2 4 3 3 4 2" xfId="1178"/>
    <cellStyle name="桁区切り 2 4 3 3 4 2 2" xfId="2498"/>
    <cellStyle name="桁区切り 2 4 3 3 4 3" xfId="1778"/>
    <cellStyle name="桁区切り 2 4 3 3 5" xfId="578"/>
    <cellStyle name="桁区切り 2 4 3 3 5 2" xfId="1298"/>
    <cellStyle name="桁区切り 2 4 3 3 5 2 2" xfId="2618"/>
    <cellStyle name="桁区切り 2 4 3 3 5 3" xfId="1898"/>
    <cellStyle name="桁区切り 2 4 3 3 6" xfId="698"/>
    <cellStyle name="桁区切り 2 4 3 3 6 2" xfId="2018"/>
    <cellStyle name="桁区切り 2 4 3 3 7" xfId="818"/>
    <cellStyle name="桁区切り 2 4 3 3 7 2" xfId="2138"/>
    <cellStyle name="桁区切り 2 4 3 3 8" xfId="1418"/>
    <cellStyle name="桁区切り 2 4 3 4" xfId="138"/>
    <cellStyle name="桁区切り 2 4 3 4 2" xfId="858"/>
    <cellStyle name="桁区切り 2 4 3 4 2 2" xfId="2178"/>
    <cellStyle name="桁区切り 2 4 3 4 3" xfId="1458"/>
    <cellStyle name="桁区切り 2 4 3 5" xfId="258"/>
    <cellStyle name="桁区切り 2 4 3 5 2" xfId="978"/>
    <cellStyle name="桁区切り 2 4 3 5 2 2" xfId="2298"/>
    <cellStyle name="桁区切り 2 4 3 5 3" xfId="1578"/>
    <cellStyle name="桁区切り 2 4 3 6" xfId="378"/>
    <cellStyle name="桁区切り 2 4 3 6 2" xfId="1098"/>
    <cellStyle name="桁区切り 2 4 3 6 2 2" xfId="2418"/>
    <cellStyle name="桁区切り 2 4 3 6 3" xfId="1698"/>
    <cellStyle name="桁区切り 2 4 3 7" xfId="498"/>
    <cellStyle name="桁区切り 2 4 3 7 2" xfId="1218"/>
    <cellStyle name="桁区切り 2 4 3 7 2 2" xfId="2538"/>
    <cellStyle name="桁区切り 2 4 3 7 3" xfId="1818"/>
    <cellStyle name="桁区切り 2 4 3 8" xfId="618"/>
    <cellStyle name="桁区切り 2 4 3 8 2" xfId="1938"/>
    <cellStyle name="桁区切り 2 4 3 9" xfId="738"/>
    <cellStyle name="桁区切り 2 4 3 9 2" xfId="2058"/>
    <cellStyle name="桁区切り 2 4 4" xfId="26"/>
    <cellStyle name="桁区切り 2 4 4 10" xfId="1346"/>
    <cellStyle name="桁区切り 2 4 4 2" xfId="66"/>
    <cellStyle name="桁区切り 2 4 4 2 2" xfId="186"/>
    <cellStyle name="桁区切り 2 4 4 2 2 2" xfId="906"/>
    <cellStyle name="桁区切り 2 4 4 2 2 2 2" xfId="2226"/>
    <cellStyle name="桁区切り 2 4 4 2 2 3" xfId="1506"/>
    <cellStyle name="桁区切り 2 4 4 2 3" xfId="306"/>
    <cellStyle name="桁区切り 2 4 4 2 3 2" xfId="1026"/>
    <cellStyle name="桁区切り 2 4 4 2 3 2 2" xfId="2346"/>
    <cellStyle name="桁区切り 2 4 4 2 3 3" xfId="1626"/>
    <cellStyle name="桁区切り 2 4 4 2 4" xfId="426"/>
    <cellStyle name="桁区切り 2 4 4 2 4 2" xfId="1146"/>
    <cellStyle name="桁区切り 2 4 4 2 4 2 2" xfId="2466"/>
    <cellStyle name="桁区切り 2 4 4 2 4 3" xfId="1746"/>
    <cellStyle name="桁区切り 2 4 4 2 5" xfId="546"/>
    <cellStyle name="桁区切り 2 4 4 2 5 2" xfId="1266"/>
    <cellStyle name="桁区切り 2 4 4 2 5 2 2" xfId="2586"/>
    <cellStyle name="桁区切り 2 4 4 2 5 3" xfId="1866"/>
    <cellStyle name="桁区切り 2 4 4 2 6" xfId="666"/>
    <cellStyle name="桁区切り 2 4 4 2 6 2" xfId="1986"/>
    <cellStyle name="桁区切り 2 4 4 2 7" xfId="786"/>
    <cellStyle name="桁区切り 2 4 4 2 7 2" xfId="2106"/>
    <cellStyle name="桁区切り 2 4 4 2 8" xfId="1386"/>
    <cellStyle name="桁区切り 2 4 4 3" xfId="106"/>
    <cellStyle name="桁区切り 2 4 4 3 2" xfId="226"/>
    <cellStyle name="桁区切り 2 4 4 3 2 2" xfId="946"/>
    <cellStyle name="桁区切り 2 4 4 3 2 2 2" xfId="2266"/>
    <cellStyle name="桁区切り 2 4 4 3 2 3" xfId="1546"/>
    <cellStyle name="桁区切り 2 4 4 3 3" xfId="346"/>
    <cellStyle name="桁区切り 2 4 4 3 3 2" xfId="1066"/>
    <cellStyle name="桁区切り 2 4 4 3 3 2 2" xfId="2386"/>
    <cellStyle name="桁区切り 2 4 4 3 3 3" xfId="1666"/>
    <cellStyle name="桁区切り 2 4 4 3 4" xfId="466"/>
    <cellStyle name="桁区切り 2 4 4 3 4 2" xfId="1186"/>
    <cellStyle name="桁区切り 2 4 4 3 4 2 2" xfId="2506"/>
    <cellStyle name="桁区切り 2 4 4 3 4 3" xfId="1786"/>
    <cellStyle name="桁区切り 2 4 4 3 5" xfId="586"/>
    <cellStyle name="桁区切り 2 4 4 3 5 2" xfId="1306"/>
    <cellStyle name="桁区切り 2 4 4 3 5 2 2" xfId="2626"/>
    <cellStyle name="桁区切り 2 4 4 3 5 3" xfId="1906"/>
    <cellStyle name="桁区切り 2 4 4 3 6" xfId="706"/>
    <cellStyle name="桁区切り 2 4 4 3 6 2" xfId="2026"/>
    <cellStyle name="桁区切り 2 4 4 3 7" xfId="826"/>
    <cellStyle name="桁区切り 2 4 4 3 7 2" xfId="2146"/>
    <cellStyle name="桁区切り 2 4 4 3 8" xfId="1426"/>
    <cellStyle name="桁区切り 2 4 4 4" xfId="146"/>
    <cellStyle name="桁区切り 2 4 4 4 2" xfId="866"/>
    <cellStyle name="桁区切り 2 4 4 4 2 2" xfId="2186"/>
    <cellStyle name="桁区切り 2 4 4 4 3" xfId="1466"/>
    <cellStyle name="桁区切り 2 4 4 5" xfId="266"/>
    <cellStyle name="桁区切り 2 4 4 5 2" xfId="986"/>
    <cellStyle name="桁区切り 2 4 4 5 2 2" xfId="2306"/>
    <cellStyle name="桁区切り 2 4 4 5 3" xfId="1586"/>
    <cellStyle name="桁区切り 2 4 4 6" xfId="386"/>
    <cellStyle name="桁区切り 2 4 4 6 2" xfId="1106"/>
    <cellStyle name="桁区切り 2 4 4 6 2 2" xfId="2426"/>
    <cellStyle name="桁区切り 2 4 4 6 3" xfId="1706"/>
    <cellStyle name="桁区切り 2 4 4 7" xfId="506"/>
    <cellStyle name="桁区切り 2 4 4 7 2" xfId="1226"/>
    <cellStyle name="桁区切り 2 4 4 7 2 2" xfId="2546"/>
    <cellStyle name="桁区切り 2 4 4 7 3" xfId="1826"/>
    <cellStyle name="桁区切り 2 4 4 8" xfId="626"/>
    <cellStyle name="桁区切り 2 4 4 8 2" xfId="1946"/>
    <cellStyle name="桁区切り 2 4 4 9" xfId="746"/>
    <cellStyle name="桁区切り 2 4 4 9 2" xfId="2066"/>
    <cellStyle name="桁区切り 2 4 5" xfId="34"/>
    <cellStyle name="桁区切り 2 4 5 10" xfId="1354"/>
    <cellStyle name="桁区切り 2 4 5 2" xfId="74"/>
    <cellStyle name="桁区切り 2 4 5 2 2" xfId="194"/>
    <cellStyle name="桁区切り 2 4 5 2 2 2" xfId="914"/>
    <cellStyle name="桁区切り 2 4 5 2 2 2 2" xfId="2234"/>
    <cellStyle name="桁区切り 2 4 5 2 2 3" xfId="1514"/>
    <cellStyle name="桁区切り 2 4 5 2 3" xfId="314"/>
    <cellStyle name="桁区切り 2 4 5 2 3 2" xfId="1034"/>
    <cellStyle name="桁区切り 2 4 5 2 3 2 2" xfId="2354"/>
    <cellStyle name="桁区切り 2 4 5 2 3 3" xfId="1634"/>
    <cellStyle name="桁区切り 2 4 5 2 4" xfId="434"/>
    <cellStyle name="桁区切り 2 4 5 2 4 2" xfId="1154"/>
    <cellStyle name="桁区切り 2 4 5 2 4 2 2" xfId="2474"/>
    <cellStyle name="桁区切り 2 4 5 2 4 3" xfId="1754"/>
    <cellStyle name="桁区切り 2 4 5 2 5" xfId="554"/>
    <cellStyle name="桁区切り 2 4 5 2 5 2" xfId="1274"/>
    <cellStyle name="桁区切り 2 4 5 2 5 2 2" xfId="2594"/>
    <cellStyle name="桁区切り 2 4 5 2 5 3" xfId="1874"/>
    <cellStyle name="桁区切り 2 4 5 2 6" xfId="674"/>
    <cellStyle name="桁区切り 2 4 5 2 6 2" xfId="1994"/>
    <cellStyle name="桁区切り 2 4 5 2 7" xfId="794"/>
    <cellStyle name="桁区切り 2 4 5 2 7 2" xfId="2114"/>
    <cellStyle name="桁区切り 2 4 5 2 8" xfId="1394"/>
    <cellStyle name="桁区切り 2 4 5 3" xfId="114"/>
    <cellStyle name="桁区切り 2 4 5 3 2" xfId="234"/>
    <cellStyle name="桁区切り 2 4 5 3 2 2" xfId="954"/>
    <cellStyle name="桁区切り 2 4 5 3 2 2 2" xfId="2274"/>
    <cellStyle name="桁区切り 2 4 5 3 2 3" xfId="1554"/>
    <cellStyle name="桁区切り 2 4 5 3 3" xfId="354"/>
    <cellStyle name="桁区切り 2 4 5 3 3 2" xfId="1074"/>
    <cellStyle name="桁区切り 2 4 5 3 3 2 2" xfId="2394"/>
    <cellStyle name="桁区切り 2 4 5 3 3 3" xfId="1674"/>
    <cellStyle name="桁区切り 2 4 5 3 4" xfId="474"/>
    <cellStyle name="桁区切り 2 4 5 3 4 2" xfId="1194"/>
    <cellStyle name="桁区切り 2 4 5 3 4 2 2" xfId="2514"/>
    <cellStyle name="桁区切り 2 4 5 3 4 3" xfId="1794"/>
    <cellStyle name="桁区切り 2 4 5 3 5" xfId="594"/>
    <cellStyle name="桁区切り 2 4 5 3 5 2" xfId="1314"/>
    <cellStyle name="桁区切り 2 4 5 3 5 2 2" xfId="2634"/>
    <cellStyle name="桁区切り 2 4 5 3 5 3" xfId="1914"/>
    <cellStyle name="桁区切り 2 4 5 3 6" xfId="714"/>
    <cellStyle name="桁区切り 2 4 5 3 6 2" xfId="2034"/>
    <cellStyle name="桁区切り 2 4 5 3 7" xfId="834"/>
    <cellStyle name="桁区切り 2 4 5 3 7 2" xfId="2154"/>
    <cellStyle name="桁区切り 2 4 5 3 8" xfId="1434"/>
    <cellStyle name="桁区切り 2 4 5 4" xfId="154"/>
    <cellStyle name="桁区切り 2 4 5 4 2" xfId="874"/>
    <cellStyle name="桁区切り 2 4 5 4 2 2" xfId="2194"/>
    <cellStyle name="桁区切り 2 4 5 4 3" xfId="1474"/>
    <cellStyle name="桁区切り 2 4 5 5" xfId="274"/>
    <cellStyle name="桁区切り 2 4 5 5 2" xfId="994"/>
    <cellStyle name="桁区切り 2 4 5 5 2 2" xfId="2314"/>
    <cellStyle name="桁区切り 2 4 5 5 3" xfId="1594"/>
    <cellStyle name="桁区切り 2 4 5 6" xfId="394"/>
    <cellStyle name="桁区切り 2 4 5 6 2" xfId="1114"/>
    <cellStyle name="桁区切り 2 4 5 6 2 2" xfId="2434"/>
    <cellStyle name="桁区切り 2 4 5 6 3" xfId="1714"/>
    <cellStyle name="桁区切り 2 4 5 7" xfId="514"/>
    <cellStyle name="桁区切り 2 4 5 7 2" xfId="1234"/>
    <cellStyle name="桁区切り 2 4 5 7 2 2" xfId="2554"/>
    <cellStyle name="桁区切り 2 4 5 7 3" xfId="1834"/>
    <cellStyle name="桁区切り 2 4 5 8" xfId="634"/>
    <cellStyle name="桁区切り 2 4 5 8 2" xfId="1954"/>
    <cellStyle name="桁区切り 2 4 5 9" xfId="754"/>
    <cellStyle name="桁区切り 2 4 5 9 2" xfId="2074"/>
    <cellStyle name="桁区切り 2 4 6" xfId="42"/>
    <cellStyle name="桁区切り 2 4 6 10" xfId="1362"/>
    <cellStyle name="桁区切り 2 4 6 2" xfId="82"/>
    <cellStyle name="桁区切り 2 4 6 2 2" xfId="202"/>
    <cellStyle name="桁区切り 2 4 6 2 2 2" xfId="922"/>
    <cellStyle name="桁区切り 2 4 6 2 2 2 2" xfId="2242"/>
    <cellStyle name="桁区切り 2 4 6 2 2 3" xfId="1522"/>
    <cellStyle name="桁区切り 2 4 6 2 3" xfId="322"/>
    <cellStyle name="桁区切り 2 4 6 2 3 2" xfId="1042"/>
    <cellStyle name="桁区切り 2 4 6 2 3 2 2" xfId="2362"/>
    <cellStyle name="桁区切り 2 4 6 2 3 3" xfId="1642"/>
    <cellStyle name="桁区切り 2 4 6 2 4" xfId="442"/>
    <cellStyle name="桁区切り 2 4 6 2 4 2" xfId="1162"/>
    <cellStyle name="桁区切り 2 4 6 2 4 2 2" xfId="2482"/>
    <cellStyle name="桁区切り 2 4 6 2 4 3" xfId="1762"/>
    <cellStyle name="桁区切り 2 4 6 2 5" xfId="562"/>
    <cellStyle name="桁区切り 2 4 6 2 5 2" xfId="1282"/>
    <cellStyle name="桁区切り 2 4 6 2 5 2 2" xfId="2602"/>
    <cellStyle name="桁区切り 2 4 6 2 5 3" xfId="1882"/>
    <cellStyle name="桁区切り 2 4 6 2 6" xfId="682"/>
    <cellStyle name="桁区切り 2 4 6 2 6 2" xfId="2002"/>
    <cellStyle name="桁区切り 2 4 6 2 7" xfId="802"/>
    <cellStyle name="桁区切り 2 4 6 2 7 2" xfId="2122"/>
    <cellStyle name="桁区切り 2 4 6 2 8" xfId="1402"/>
    <cellStyle name="桁区切り 2 4 6 3" xfId="122"/>
    <cellStyle name="桁区切り 2 4 6 3 2" xfId="242"/>
    <cellStyle name="桁区切り 2 4 6 3 2 2" xfId="962"/>
    <cellStyle name="桁区切り 2 4 6 3 2 2 2" xfId="2282"/>
    <cellStyle name="桁区切り 2 4 6 3 2 3" xfId="1562"/>
    <cellStyle name="桁区切り 2 4 6 3 3" xfId="362"/>
    <cellStyle name="桁区切り 2 4 6 3 3 2" xfId="1082"/>
    <cellStyle name="桁区切り 2 4 6 3 3 2 2" xfId="2402"/>
    <cellStyle name="桁区切り 2 4 6 3 3 3" xfId="1682"/>
    <cellStyle name="桁区切り 2 4 6 3 4" xfId="482"/>
    <cellStyle name="桁区切り 2 4 6 3 4 2" xfId="1202"/>
    <cellStyle name="桁区切り 2 4 6 3 4 2 2" xfId="2522"/>
    <cellStyle name="桁区切り 2 4 6 3 4 3" xfId="1802"/>
    <cellStyle name="桁区切り 2 4 6 3 5" xfId="602"/>
    <cellStyle name="桁区切り 2 4 6 3 5 2" xfId="1322"/>
    <cellStyle name="桁区切り 2 4 6 3 5 2 2" xfId="2642"/>
    <cellStyle name="桁区切り 2 4 6 3 5 3" xfId="1922"/>
    <cellStyle name="桁区切り 2 4 6 3 6" xfId="722"/>
    <cellStyle name="桁区切り 2 4 6 3 6 2" xfId="2042"/>
    <cellStyle name="桁区切り 2 4 6 3 7" xfId="842"/>
    <cellStyle name="桁区切り 2 4 6 3 7 2" xfId="2162"/>
    <cellStyle name="桁区切り 2 4 6 3 8" xfId="1442"/>
    <cellStyle name="桁区切り 2 4 6 4" xfId="162"/>
    <cellStyle name="桁区切り 2 4 6 4 2" xfId="882"/>
    <cellStyle name="桁区切り 2 4 6 4 2 2" xfId="2202"/>
    <cellStyle name="桁区切り 2 4 6 4 3" xfId="1482"/>
    <cellStyle name="桁区切り 2 4 6 5" xfId="282"/>
    <cellStyle name="桁区切り 2 4 6 5 2" xfId="1002"/>
    <cellStyle name="桁区切り 2 4 6 5 2 2" xfId="2322"/>
    <cellStyle name="桁区切り 2 4 6 5 3" xfId="1602"/>
    <cellStyle name="桁区切り 2 4 6 6" xfId="402"/>
    <cellStyle name="桁区切り 2 4 6 6 2" xfId="1122"/>
    <cellStyle name="桁区切り 2 4 6 6 2 2" xfId="2442"/>
    <cellStyle name="桁区切り 2 4 6 6 3" xfId="1722"/>
    <cellStyle name="桁区切り 2 4 6 7" xfId="522"/>
    <cellStyle name="桁区切り 2 4 6 7 2" xfId="1242"/>
    <cellStyle name="桁区切り 2 4 6 7 2 2" xfId="2562"/>
    <cellStyle name="桁区切り 2 4 6 7 3" xfId="1842"/>
    <cellStyle name="桁区切り 2 4 6 8" xfId="642"/>
    <cellStyle name="桁区切り 2 4 6 8 2" xfId="1962"/>
    <cellStyle name="桁区切り 2 4 6 9" xfId="762"/>
    <cellStyle name="桁区切り 2 4 6 9 2" xfId="2082"/>
    <cellStyle name="桁区切り 2 4 7" xfId="50"/>
    <cellStyle name="桁区切り 2 4 7 2" xfId="170"/>
    <cellStyle name="桁区切り 2 4 7 2 2" xfId="890"/>
    <cellStyle name="桁区切り 2 4 7 2 2 2" xfId="2210"/>
    <cellStyle name="桁区切り 2 4 7 2 3" xfId="1490"/>
    <cellStyle name="桁区切り 2 4 7 3" xfId="290"/>
    <cellStyle name="桁区切り 2 4 7 3 2" xfId="1010"/>
    <cellStyle name="桁区切り 2 4 7 3 2 2" xfId="2330"/>
    <cellStyle name="桁区切り 2 4 7 3 3" xfId="1610"/>
    <cellStyle name="桁区切り 2 4 7 4" xfId="410"/>
    <cellStyle name="桁区切り 2 4 7 4 2" xfId="1130"/>
    <cellStyle name="桁区切り 2 4 7 4 2 2" xfId="2450"/>
    <cellStyle name="桁区切り 2 4 7 4 3" xfId="1730"/>
    <cellStyle name="桁区切り 2 4 7 5" xfId="530"/>
    <cellStyle name="桁区切り 2 4 7 5 2" xfId="1250"/>
    <cellStyle name="桁区切り 2 4 7 5 2 2" xfId="2570"/>
    <cellStyle name="桁区切り 2 4 7 5 3" xfId="1850"/>
    <cellStyle name="桁区切り 2 4 7 6" xfId="650"/>
    <cellStyle name="桁区切り 2 4 7 6 2" xfId="1970"/>
    <cellStyle name="桁区切り 2 4 7 7" xfId="770"/>
    <cellStyle name="桁区切り 2 4 7 7 2" xfId="2090"/>
    <cellStyle name="桁区切り 2 4 7 8" xfId="1370"/>
    <cellStyle name="桁区切り 2 4 8" xfId="90"/>
    <cellStyle name="桁区切り 2 4 8 2" xfId="210"/>
    <cellStyle name="桁区切り 2 4 8 2 2" xfId="930"/>
    <cellStyle name="桁区切り 2 4 8 2 2 2" xfId="2250"/>
    <cellStyle name="桁区切り 2 4 8 2 3" xfId="1530"/>
    <cellStyle name="桁区切り 2 4 8 3" xfId="330"/>
    <cellStyle name="桁区切り 2 4 8 3 2" xfId="1050"/>
    <cellStyle name="桁区切り 2 4 8 3 2 2" xfId="2370"/>
    <cellStyle name="桁区切り 2 4 8 3 3" xfId="1650"/>
    <cellStyle name="桁区切り 2 4 8 4" xfId="450"/>
    <cellStyle name="桁区切り 2 4 8 4 2" xfId="1170"/>
    <cellStyle name="桁区切り 2 4 8 4 2 2" xfId="2490"/>
    <cellStyle name="桁区切り 2 4 8 4 3" xfId="1770"/>
    <cellStyle name="桁区切り 2 4 8 5" xfId="570"/>
    <cellStyle name="桁区切り 2 4 8 5 2" xfId="1290"/>
    <cellStyle name="桁区切り 2 4 8 5 2 2" xfId="2610"/>
    <cellStyle name="桁区切り 2 4 8 5 3" xfId="1890"/>
    <cellStyle name="桁区切り 2 4 8 6" xfId="690"/>
    <cellStyle name="桁区切り 2 4 8 6 2" xfId="2010"/>
    <cellStyle name="桁区切り 2 4 8 7" xfId="810"/>
    <cellStyle name="桁区切り 2 4 8 7 2" xfId="2130"/>
    <cellStyle name="桁区切り 2 4 8 8" xfId="1410"/>
    <cellStyle name="桁区切り 2 4 9" xfId="130"/>
    <cellStyle name="桁区切り 2 4 9 2" xfId="850"/>
    <cellStyle name="桁区切り 2 4 9 2 2" xfId="2170"/>
    <cellStyle name="桁区切り 2 4 9 3" xfId="1450"/>
    <cellStyle name="桁区切り 2 5" xfId="9"/>
    <cellStyle name="桁区切り 2 5 10" xfId="371"/>
    <cellStyle name="桁区切り 2 5 10 2" xfId="1091"/>
    <cellStyle name="桁区切り 2 5 10 2 2" xfId="2411"/>
    <cellStyle name="桁区切り 2 5 10 3" xfId="1691"/>
    <cellStyle name="桁区切り 2 5 11" xfId="491"/>
    <cellStyle name="桁区切り 2 5 11 2" xfId="1211"/>
    <cellStyle name="桁区切り 2 5 11 2 2" xfId="2531"/>
    <cellStyle name="桁区切り 2 5 11 3" xfId="1811"/>
    <cellStyle name="桁区切り 2 5 12" xfId="611"/>
    <cellStyle name="桁区切り 2 5 12 2" xfId="1931"/>
    <cellStyle name="桁区切り 2 5 13" xfId="731"/>
    <cellStyle name="桁区切り 2 5 13 2" xfId="2051"/>
    <cellStyle name="桁区切り 2 5 14" xfId="1331"/>
    <cellStyle name="桁区切り 2 5 2" xfId="17"/>
    <cellStyle name="桁区切り 2 5 2 10" xfId="1339"/>
    <cellStyle name="桁区切り 2 5 2 2" xfId="59"/>
    <cellStyle name="桁区切り 2 5 2 2 2" xfId="179"/>
    <cellStyle name="桁区切り 2 5 2 2 2 2" xfId="899"/>
    <cellStyle name="桁区切り 2 5 2 2 2 2 2" xfId="2219"/>
    <cellStyle name="桁区切り 2 5 2 2 2 3" xfId="1499"/>
    <cellStyle name="桁区切り 2 5 2 2 3" xfId="299"/>
    <cellStyle name="桁区切り 2 5 2 2 3 2" xfId="1019"/>
    <cellStyle name="桁区切り 2 5 2 2 3 2 2" xfId="2339"/>
    <cellStyle name="桁区切り 2 5 2 2 3 3" xfId="1619"/>
    <cellStyle name="桁区切り 2 5 2 2 4" xfId="419"/>
    <cellStyle name="桁区切り 2 5 2 2 4 2" xfId="1139"/>
    <cellStyle name="桁区切り 2 5 2 2 4 2 2" xfId="2459"/>
    <cellStyle name="桁区切り 2 5 2 2 4 3" xfId="1739"/>
    <cellStyle name="桁区切り 2 5 2 2 5" xfId="539"/>
    <cellStyle name="桁区切り 2 5 2 2 5 2" xfId="1259"/>
    <cellStyle name="桁区切り 2 5 2 2 5 2 2" xfId="2579"/>
    <cellStyle name="桁区切り 2 5 2 2 5 3" xfId="1859"/>
    <cellStyle name="桁区切り 2 5 2 2 6" xfId="659"/>
    <cellStyle name="桁区切り 2 5 2 2 6 2" xfId="1979"/>
    <cellStyle name="桁区切り 2 5 2 2 7" xfId="779"/>
    <cellStyle name="桁区切り 2 5 2 2 7 2" xfId="2099"/>
    <cellStyle name="桁区切り 2 5 2 2 8" xfId="1379"/>
    <cellStyle name="桁区切り 2 5 2 3" xfId="99"/>
    <cellStyle name="桁区切り 2 5 2 3 2" xfId="219"/>
    <cellStyle name="桁区切り 2 5 2 3 2 2" xfId="939"/>
    <cellStyle name="桁区切り 2 5 2 3 2 2 2" xfId="2259"/>
    <cellStyle name="桁区切り 2 5 2 3 2 3" xfId="1539"/>
    <cellStyle name="桁区切り 2 5 2 3 3" xfId="339"/>
    <cellStyle name="桁区切り 2 5 2 3 3 2" xfId="1059"/>
    <cellStyle name="桁区切り 2 5 2 3 3 2 2" xfId="2379"/>
    <cellStyle name="桁区切り 2 5 2 3 3 3" xfId="1659"/>
    <cellStyle name="桁区切り 2 5 2 3 4" xfId="459"/>
    <cellStyle name="桁区切り 2 5 2 3 4 2" xfId="1179"/>
    <cellStyle name="桁区切り 2 5 2 3 4 2 2" xfId="2499"/>
    <cellStyle name="桁区切り 2 5 2 3 4 3" xfId="1779"/>
    <cellStyle name="桁区切り 2 5 2 3 5" xfId="579"/>
    <cellStyle name="桁区切り 2 5 2 3 5 2" xfId="1299"/>
    <cellStyle name="桁区切り 2 5 2 3 5 2 2" xfId="2619"/>
    <cellStyle name="桁区切り 2 5 2 3 5 3" xfId="1899"/>
    <cellStyle name="桁区切り 2 5 2 3 6" xfId="699"/>
    <cellStyle name="桁区切り 2 5 2 3 6 2" xfId="2019"/>
    <cellStyle name="桁区切り 2 5 2 3 7" xfId="819"/>
    <cellStyle name="桁区切り 2 5 2 3 7 2" xfId="2139"/>
    <cellStyle name="桁区切り 2 5 2 3 8" xfId="1419"/>
    <cellStyle name="桁区切り 2 5 2 4" xfId="139"/>
    <cellStyle name="桁区切り 2 5 2 4 2" xfId="859"/>
    <cellStyle name="桁区切り 2 5 2 4 2 2" xfId="2179"/>
    <cellStyle name="桁区切り 2 5 2 4 3" xfId="1459"/>
    <cellStyle name="桁区切り 2 5 2 5" xfId="259"/>
    <cellStyle name="桁区切り 2 5 2 5 2" xfId="979"/>
    <cellStyle name="桁区切り 2 5 2 5 2 2" xfId="2299"/>
    <cellStyle name="桁区切り 2 5 2 5 3" xfId="1579"/>
    <cellStyle name="桁区切り 2 5 2 6" xfId="379"/>
    <cellStyle name="桁区切り 2 5 2 6 2" xfId="1099"/>
    <cellStyle name="桁区切り 2 5 2 6 2 2" xfId="2419"/>
    <cellStyle name="桁区切り 2 5 2 6 3" xfId="1699"/>
    <cellStyle name="桁区切り 2 5 2 7" xfId="499"/>
    <cellStyle name="桁区切り 2 5 2 7 2" xfId="1219"/>
    <cellStyle name="桁区切り 2 5 2 7 2 2" xfId="2539"/>
    <cellStyle name="桁区切り 2 5 2 7 3" xfId="1819"/>
    <cellStyle name="桁区切り 2 5 2 8" xfId="619"/>
    <cellStyle name="桁区切り 2 5 2 8 2" xfId="1939"/>
    <cellStyle name="桁区切り 2 5 2 9" xfId="739"/>
    <cellStyle name="桁区切り 2 5 2 9 2" xfId="2059"/>
    <cellStyle name="桁区切り 2 5 3" xfId="27"/>
    <cellStyle name="桁区切り 2 5 3 10" xfId="1347"/>
    <cellStyle name="桁区切り 2 5 3 2" xfId="67"/>
    <cellStyle name="桁区切り 2 5 3 2 2" xfId="187"/>
    <cellStyle name="桁区切り 2 5 3 2 2 2" xfId="907"/>
    <cellStyle name="桁区切り 2 5 3 2 2 2 2" xfId="2227"/>
    <cellStyle name="桁区切り 2 5 3 2 2 3" xfId="1507"/>
    <cellStyle name="桁区切り 2 5 3 2 3" xfId="307"/>
    <cellStyle name="桁区切り 2 5 3 2 3 2" xfId="1027"/>
    <cellStyle name="桁区切り 2 5 3 2 3 2 2" xfId="2347"/>
    <cellStyle name="桁区切り 2 5 3 2 3 3" xfId="1627"/>
    <cellStyle name="桁区切り 2 5 3 2 4" xfId="427"/>
    <cellStyle name="桁区切り 2 5 3 2 4 2" xfId="1147"/>
    <cellStyle name="桁区切り 2 5 3 2 4 2 2" xfId="2467"/>
    <cellStyle name="桁区切り 2 5 3 2 4 3" xfId="1747"/>
    <cellStyle name="桁区切り 2 5 3 2 5" xfId="547"/>
    <cellStyle name="桁区切り 2 5 3 2 5 2" xfId="1267"/>
    <cellStyle name="桁区切り 2 5 3 2 5 2 2" xfId="2587"/>
    <cellStyle name="桁区切り 2 5 3 2 5 3" xfId="1867"/>
    <cellStyle name="桁区切り 2 5 3 2 6" xfId="667"/>
    <cellStyle name="桁区切り 2 5 3 2 6 2" xfId="1987"/>
    <cellStyle name="桁区切り 2 5 3 2 7" xfId="787"/>
    <cellStyle name="桁区切り 2 5 3 2 7 2" xfId="2107"/>
    <cellStyle name="桁区切り 2 5 3 2 8" xfId="1387"/>
    <cellStyle name="桁区切り 2 5 3 3" xfId="107"/>
    <cellStyle name="桁区切り 2 5 3 3 2" xfId="227"/>
    <cellStyle name="桁区切り 2 5 3 3 2 2" xfId="947"/>
    <cellStyle name="桁区切り 2 5 3 3 2 2 2" xfId="2267"/>
    <cellStyle name="桁区切り 2 5 3 3 2 3" xfId="1547"/>
    <cellStyle name="桁区切り 2 5 3 3 3" xfId="347"/>
    <cellStyle name="桁区切り 2 5 3 3 3 2" xfId="1067"/>
    <cellStyle name="桁区切り 2 5 3 3 3 2 2" xfId="2387"/>
    <cellStyle name="桁区切り 2 5 3 3 3 3" xfId="1667"/>
    <cellStyle name="桁区切り 2 5 3 3 4" xfId="467"/>
    <cellStyle name="桁区切り 2 5 3 3 4 2" xfId="1187"/>
    <cellStyle name="桁区切り 2 5 3 3 4 2 2" xfId="2507"/>
    <cellStyle name="桁区切り 2 5 3 3 4 3" xfId="1787"/>
    <cellStyle name="桁区切り 2 5 3 3 5" xfId="587"/>
    <cellStyle name="桁区切り 2 5 3 3 5 2" xfId="1307"/>
    <cellStyle name="桁区切り 2 5 3 3 5 2 2" xfId="2627"/>
    <cellStyle name="桁区切り 2 5 3 3 5 3" xfId="1907"/>
    <cellStyle name="桁区切り 2 5 3 3 6" xfId="707"/>
    <cellStyle name="桁区切り 2 5 3 3 6 2" xfId="2027"/>
    <cellStyle name="桁区切り 2 5 3 3 7" xfId="827"/>
    <cellStyle name="桁区切り 2 5 3 3 7 2" xfId="2147"/>
    <cellStyle name="桁区切り 2 5 3 3 8" xfId="1427"/>
    <cellStyle name="桁区切り 2 5 3 4" xfId="147"/>
    <cellStyle name="桁区切り 2 5 3 4 2" xfId="867"/>
    <cellStyle name="桁区切り 2 5 3 4 2 2" xfId="2187"/>
    <cellStyle name="桁区切り 2 5 3 4 3" xfId="1467"/>
    <cellStyle name="桁区切り 2 5 3 5" xfId="267"/>
    <cellStyle name="桁区切り 2 5 3 5 2" xfId="987"/>
    <cellStyle name="桁区切り 2 5 3 5 2 2" xfId="2307"/>
    <cellStyle name="桁区切り 2 5 3 5 3" xfId="1587"/>
    <cellStyle name="桁区切り 2 5 3 6" xfId="387"/>
    <cellStyle name="桁区切り 2 5 3 6 2" xfId="1107"/>
    <cellStyle name="桁区切り 2 5 3 6 2 2" xfId="2427"/>
    <cellStyle name="桁区切り 2 5 3 6 3" xfId="1707"/>
    <cellStyle name="桁区切り 2 5 3 7" xfId="507"/>
    <cellStyle name="桁区切り 2 5 3 7 2" xfId="1227"/>
    <cellStyle name="桁区切り 2 5 3 7 2 2" xfId="2547"/>
    <cellStyle name="桁区切り 2 5 3 7 3" xfId="1827"/>
    <cellStyle name="桁区切り 2 5 3 8" xfId="627"/>
    <cellStyle name="桁区切り 2 5 3 8 2" xfId="1947"/>
    <cellStyle name="桁区切り 2 5 3 9" xfId="747"/>
    <cellStyle name="桁区切り 2 5 3 9 2" xfId="2067"/>
    <cellStyle name="桁区切り 2 5 4" xfId="35"/>
    <cellStyle name="桁区切り 2 5 4 10" xfId="1355"/>
    <cellStyle name="桁区切り 2 5 4 2" xfId="75"/>
    <cellStyle name="桁区切り 2 5 4 2 2" xfId="195"/>
    <cellStyle name="桁区切り 2 5 4 2 2 2" xfId="915"/>
    <cellStyle name="桁区切り 2 5 4 2 2 2 2" xfId="2235"/>
    <cellStyle name="桁区切り 2 5 4 2 2 3" xfId="1515"/>
    <cellStyle name="桁区切り 2 5 4 2 3" xfId="315"/>
    <cellStyle name="桁区切り 2 5 4 2 3 2" xfId="1035"/>
    <cellStyle name="桁区切り 2 5 4 2 3 2 2" xfId="2355"/>
    <cellStyle name="桁区切り 2 5 4 2 3 3" xfId="1635"/>
    <cellStyle name="桁区切り 2 5 4 2 4" xfId="435"/>
    <cellStyle name="桁区切り 2 5 4 2 4 2" xfId="1155"/>
    <cellStyle name="桁区切り 2 5 4 2 4 2 2" xfId="2475"/>
    <cellStyle name="桁区切り 2 5 4 2 4 3" xfId="1755"/>
    <cellStyle name="桁区切り 2 5 4 2 5" xfId="555"/>
    <cellStyle name="桁区切り 2 5 4 2 5 2" xfId="1275"/>
    <cellStyle name="桁区切り 2 5 4 2 5 2 2" xfId="2595"/>
    <cellStyle name="桁区切り 2 5 4 2 5 3" xfId="1875"/>
    <cellStyle name="桁区切り 2 5 4 2 6" xfId="675"/>
    <cellStyle name="桁区切り 2 5 4 2 6 2" xfId="1995"/>
    <cellStyle name="桁区切り 2 5 4 2 7" xfId="795"/>
    <cellStyle name="桁区切り 2 5 4 2 7 2" xfId="2115"/>
    <cellStyle name="桁区切り 2 5 4 2 8" xfId="1395"/>
    <cellStyle name="桁区切り 2 5 4 3" xfId="115"/>
    <cellStyle name="桁区切り 2 5 4 3 2" xfId="235"/>
    <cellStyle name="桁区切り 2 5 4 3 2 2" xfId="955"/>
    <cellStyle name="桁区切り 2 5 4 3 2 2 2" xfId="2275"/>
    <cellStyle name="桁区切り 2 5 4 3 2 3" xfId="1555"/>
    <cellStyle name="桁区切り 2 5 4 3 3" xfId="355"/>
    <cellStyle name="桁区切り 2 5 4 3 3 2" xfId="1075"/>
    <cellStyle name="桁区切り 2 5 4 3 3 2 2" xfId="2395"/>
    <cellStyle name="桁区切り 2 5 4 3 3 3" xfId="1675"/>
    <cellStyle name="桁区切り 2 5 4 3 4" xfId="475"/>
    <cellStyle name="桁区切り 2 5 4 3 4 2" xfId="1195"/>
    <cellStyle name="桁区切り 2 5 4 3 4 2 2" xfId="2515"/>
    <cellStyle name="桁区切り 2 5 4 3 4 3" xfId="1795"/>
    <cellStyle name="桁区切り 2 5 4 3 5" xfId="595"/>
    <cellStyle name="桁区切り 2 5 4 3 5 2" xfId="1315"/>
    <cellStyle name="桁区切り 2 5 4 3 5 2 2" xfId="2635"/>
    <cellStyle name="桁区切り 2 5 4 3 5 3" xfId="1915"/>
    <cellStyle name="桁区切り 2 5 4 3 6" xfId="715"/>
    <cellStyle name="桁区切り 2 5 4 3 6 2" xfId="2035"/>
    <cellStyle name="桁区切り 2 5 4 3 7" xfId="835"/>
    <cellStyle name="桁区切り 2 5 4 3 7 2" xfId="2155"/>
    <cellStyle name="桁区切り 2 5 4 3 8" xfId="1435"/>
    <cellStyle name="桁区切り 2 5 4 4" xfId="155"/>
    <cellStyle name="桁区切り 2 5 4 4 2" xfId="875"/>
    <cellStyle name="桁区切り 2 5 4 4 2 2" xfId="2195"/>
    <cellStyle name="桁区切り 2 5 4 4 3" xfId="1475"/>
    <cellStyle name="桁区切り 2 5 4 5" xfId="275"/>
    <cellStyle name="桁区切り 2 5 4 5 2" xfId="995"/>
    <cellStyle name="桁区切り 2 5 4 5 2 2" xfId="2315"/>
    <cellStyle name="桁区切り 2 5 4 5 3" xfId="1595"/>
    <cellStyle name="桁区切り 2 5 4 6" xfId="395"/>
    <cellStyle name="桁区切り 2 5 4 6 2" xfId="1115"/>
    <cellStyle name="桁区切り 2 5 4 6 2 2" xfId="2435"/>
    <cellStyle name="桁区切り 2 5 4 6 3" xfId="1715"/>
    <cellStyle name="桁区切り 2 5 4 7" xfId="515"/>
    <cellStyle name="桁区切り 2 5 4 7 2" xfId="1235"/>
    <cellStyle name="桁区切り 2 5 4 7 2 2" xfId="2555"/>
    <cellStyle name="桁区切り 2 5 4 7 3" xfId="1835"/>
    <cellStyle name="桁区切り 2 5 4 8" xfId="635"/>
    <cellStyle name="桁区切り 2 5 4 8 2" xfId="1955"/>
    <cellStyle name="桁区切り 2 5 4 9" xfId="755"/>
    <cellStyle name="桁区切り 2 5 4 9 2" xfId="2075"/>
    <cellStyle name="桁区切り 2 5 5" xfId="43"/>
    <cellStyle name="桁区切り 2 5 5 10" xfId="1363"/>
    <cellStyle name="桁区切り 2 5 5 2" xfId="83"/>
    <cellStyle name="桁区切り 2 5 5 2 2" xfId="203"/>
    <cellStyle name="桁区切り 2 5 5 2 2 2" xfId="923"/>
    <cellStyle name="桁区切り 2 5 5 2 2 2 2" xfId="2243"/>
    <cellStyle name="桁区切り 2 5 5 2 2 3" xfId="1523"/>
    <cellStyle name="桁区切り 2 5 5 2 3" xfId="323"/>
    <cellStyle name="桁区切り 2 5 5 2 3 2" xfId="1043"/>
    <cellStyle name="桁区切り 2 5 5 2 3 2 2" xfId="2363"/>
    <cellStyle name="桁区切り 2 5 5 2 3 3" xfId="1643"/>
    <cellStyle name="桁区切り 2 5 5 2 4" xfId="443"/>
    <cellStyle name="桁区切り 2 5 5 2 4 2" xfId="1163"/>
    <cellStyle name="桁区切り 2 5 5 2 4 2 2" xfId="2483"/>
    <cellStyle name="桁区切り 2 5 5 2 4 3" xfId="1763"/>
    <cellStyle name="桁区切り 2 5 5 2 5" xfId="563"/>
    <cellStyle name="桁区切り 2 5 5 2 5 2" xfId="1283"/>
    <cellStyle name="桁区切り 2 5 5 2 5 2 2" xfId="2603"/>
    <cellStyle name="桁区切り 2 5 5 2 5 3" xfId="1883"/>
    <cellStyle name="桁区切り 2 5 5 2 6" xfId="683"/>
    <cellStyle name="桁区切り 2 5 5 2 6 2" xfId="2003"/>
    <cellStyle name="桁区切り 2 5 5 2 7" xfId="803"/>
    <cellStyle name="桁区切り 2 5 5 2 7 2" xfId="2123"/>
    <cellStyle name="桁区切り 2 5 5 2 8" xfId="1403"/>
    <cellStyle name="桁区切り 2 5 5 3" xfId="123"/>
    <cellStyle name="桁区切り 2 5 5 3 2" xfId="243"/>
    <cellStyle name="桁区切り 2 5 5 3 2 2" xfId="963"/>
    <cellStyle name="桁区切り 2 5 5 3 2 2 2" xfId="2283"/>
    <cellStyle name="桁区切り 2 5 5 3 2 3" xfId="1563"/>
    <cellStyle name="桁区切り 2 5 5 3 3" xfId="363"/>
    <cellStyle name="桁区切り 2 5 5 3 3 2" xfId="1083"/>
    <cellStyle name="桁区切り 2 5 5 3 3 2 2" xfId="2403"/>
    <cellStyle name="桁区切り 2 5 5 3 3 3" xfId="1683"/>
    <cellStyle name="桁区切り 2 5 5 3 4" xfId="483"/>
    <cellStyle name="桁区切り 2 5 5 3 4 2" xfId="1203"/>
    <cellStyle name="桁区切り 2 5 5 3 4 2 2" xfId="2523"/>
    <cellStyle name="桁区切り 2 5 5 3 4 3" xfId="1803"/>
    <cellStyle name="桁区切り 2 5 5 3 5" xfId="603"/>
    <cellStyle name="桁区切り 2 5 5 3 5 2" xfId="1323"/>
    <cellStyle name="桁区切り 2 5 5 3 5 2 2" xfId="2643"/>
    <cellStyle name="桁区切り 2 5 5 3 5 3" xfId="1923"/>
    <cellStyle name="桁区切り 2 5 5 3 6" xfId="723"/>
    <cellStyle name="桁区切り 2 5 5 3 6 2" xfId="2043"/>
    <cellStyle name="桁区切り 2 5 5 3 7" xfId="843"/>
    <cellStyle name="桁区切り 2 5 5 3 7 2" xfId="2163"/>
    <cellStyle name="桁区切り 2 5 5 3 8" xfId="1443"/>
    <cellStyle name="桁区切り 2 5 5 4" xfId="163"/>
    <cellStyle name="桁区切り 2 5 5 4 2" xfId="883"/>
    <cellStyle name="桁区切り 2 5 5 4 2 2" xfId="2203"/>
    <cellStyle name="桁区切り 2 5 5 4 3" xfId="1483"/>
    <cellStyle name="桁区切り 2 5 5 5" xfId="283"/>
    <cellStyle name="桁区切り 2 5 5 5 2" xfId="1003"/>
    <cellStyle name="桁区切り 2 5 5 5 2 2" xfId="2323"/>
    <cellStyle name="桁区切り 2 5 5 5 3" xfId="1603"/>
    <cellStyle name="桁区切り 2 5 5 6" xfId="403"/>
    <cellStyle name="桁区切り 2 5 5 6 2" xfId="1123"/>
    <cellStyle name="桁区切り 2 5 5 6 2 2" xfId="2443"/>
    <cellStyle name="桁区切り 2 5 5 6 3" xfId="1723"/>
    <cellStyle name="桁区切り 2 5 5 7" xfId="523"/>
    <cellStyle name="桁区切り 2 5 5 7 2" xfId="1243"/>
    <cellStyle name="桁区切り 2 5 5 7 2 2" xfId="2563"/>
    <cellStyle name="桁区切り 2 5 5 7 3" xfId="1843"/>
    <cellStyle name="桁区切り 2 5 5 8" xfId="643"/>
    <cellStyle name="桁区切り 2 5 5 8 2" xfId="1963"/>
    <cellStyle name="桁区切り 2 5 5 9" xfId="763"/>
    <cellStyle name="桁区切り 2 5 5 9 2" xfId="2083"/>
    <cellStyle name="桁区切り 2 5 6" xfId="51"/>
    <cellStyle name="桁区切り 2 5 6 2" xfId="171"/>
    <cellStyle name="桁区切り 2 5 6 2 2" xfId="891"/>
    <cellStyle name="桁区切り 2 5 6 2 2 2" xfId="2211"/>
    <cellStyle name="桁区切り 2 5 6 2 3" xfId="1491"/>
    <cellStyle name="桁区切り 2 5 6 3" xfId="291"/>
    <cellStyle name="桁区切り 2 5 6 3 2" xfId="1011"/>
    <cellStyle name="桁区切り 2 5 6 3 2 2" xfId="2331"/>
    <cellStyle name="桁区切り 2 5 6 3 3" xfId="1611"/>
    <cellStyle name="桁区切り 2 5 6 4" xfId="411"/>
    <cellStyle name="桁区切り 2 5 6 4 2" xfId="1131"/>
    <cellStyle name="桁区切り 2 5 6 4 2 2" xfId="2451"/>
    <cellStyle name="桁区切り 2 5 6 4 3" xfId="1731"/>
    <cellStyle name="桁区切り 2 5 6 5" xfId="531"/>
    <cellStyle name="桁区切り 2 5 6 5 2" xfId="1251"/>
    <cellStyle name="桁区切り 2 5 6 5 2 2" xfId="2571"/>
    <cellStyle name="桁区切り 2 5 6 5 3" xfId="1851"/>
    <cellStyle name="桁区切り 2 5 6 6" xfId="651"/>
    <cellStyle name="桁区切り 2 5 6 6 2" xfId="1971"/>
    <cellStyle name="桁区切り 2 5 6 7" xfId="771"/>
    <cellStyle name="桁区切り 2 5 6 7 2" xfId="2091"/>
    <cellStyle name="桁区切り 2 5 6 8" xfId="1371"/>
    <cellStyle name="桁区切り 2 5 7" xfId="91"/>
    <cellStyle name="桁区切り 2 5 7 2" xfId="211"/>
    <cellStyle name="桁区切り 2 5 7 2 2" xfId="931"/>
    <cellStyle name="桁区切り 2 5 7 2 2 2" xfId="2251"/>
    <cellStyle name="桁区切り 2 5 7 2 3" xfId="1531"/>
    <cellStyle name="桁区切り 2 5 7 3" xfId="331"/>
    <cellStyle name="桁区切り 2 5 7 3 2" xfId="1051"/>
    <cellStyle name="桁区切り 2 5 7 3 2 2" xfId="2371"/>
    <cellStyle name="桁区切り 2 5 7 3 3" xfId="1651"/>
    <cellStyle name="桁区切り 2 5 7 4" xfId="451"/>
    <cellStyle name="桁区切り 2 5 7 4 2" xfId="1171"/>
    <cellStyle name="桁区切り 2 5 7 4 2 2" xfId="2491"/>
    <cellStyle name="桁区切り 2 5 7 4 3" xfId="1771"/>
    <cellStyle name="桁区切り 2 5 7 5" xfId="571"/>
    <cellStyle name="桁区切り 2 5 7 5 2" xfId="1291"/>
    <cellStyle name="桁区切り 2 5 7 5 2 2" xfId="2611"/>
    <cellStyle name="桁区切り 2 5 7 5 3" xfId="1891"/>
    <cellStyle name="桁区切り 2 5 7 6" xfId="691"/>
    <cellStyle name="桁区切り 2 5 7 6 2" xfId="2011"/>
    <cellStyle name="桁区切り 2 5 7 7" xfId="811"/>
    <cellStyle name="桁区切り 2 5 7 7 2" xfId="2131"/>
    <cellStyle name="桁区切り 2 5 7 8" xfId="1411"/>
    <cellStyle name="桁区切り 2 5 8" xfId="131"/>
    <cellStyle name="桁区切り 2 5 8 2" xfId="851"/>
    <cellStyle name="桁区切り 2 5 8 2 2" xfId="2171"/>
    <cellStyle name="桁区切り 2 5 8 3" xfId="1451"/>
    <cellStyle name="桁区切り 2 5 9" xfId="251"/>
    <cellStyle name="桁区切り 2 5 9 2" xfId="971"/>
    <cellStyle name="桁区切り 2 5 9 2 2" xfId="2291"/>
    <cellStyle name="桁区切り 2 5 9 3" xfId="1571"/>
    <cellStyle name="桁区切り 2 6" xfId="13"/>
    <cellStyle name="桁区切り 2 6 10" xfId="1335"/>
    <cellStyle name="桁区切り 2 6 2" xfId="55"/>
    <cellStyle name="桁区切り 2 6 2 2" xfId="175"/>
    <cellStyle name="桁区切り 2 6 2 2 2" xfId="895"/>
    <cellStyle name="桁区切り 2 6 2 2 2 2" xfId="2215"/>
    <cellStyle name="桁区切り 2 6 2 2 3" xfId="1495"/>
    <cellStyle name="桁区切り 2 6 2 3" xfId="295"/>
    <cellStyle name="桁区切り 2 6 2 3 2" xfId="1015"/>
    <cellStyle name="桁区切り 2 6 2 3 2 2" xfId="2335"/>
    <cellStyle name="桁区切り 2 6 2 3 3" xfId="1615"/>
    <cellStyle name="桁区切り 2 6 2 4" xfId="415"/>
    <cellStyle name="桁区切り 2 6 2 4 2" xfId="1135"/>
    <cellStyle name="桁区切り 2 6 2 4 2 2" xfId="2455"/>
    <cellStyle name="桁区切り 2 6 2 4 3" xfId="1735"/>
    <cellStyle name="桁区切り 2 6 2 5" xfId="535"/>
    <cellStyle name="桁区切り 2 6 2 5 2" xfId="1255"/>
    <cellStyle name="桁区切り 2 6 2 5 2 2" xfId="2575"/>
    <cellStyle name="桁区切り 2 6 2 5 3" xfId="1855"/>
    <cellStyle name="桁区切り 2 6 2 6" xfId="655"/>
    <cellStyle name="桁区切り 2 6 2 6 2" xfId="1975"/>
    <cellStyle name="桁区切り 2 6 2 7" xfId="775"/>
    <cellStyle name="桁区切り 2 6 2 7 2" xfId="2095"/>
    <cellStyle name="桁区切り 2 6 2 8" xfId="1375"/>
    <cellStyle name="桁区切り 2 6 3" xfId="95"/>
    <cellStyle name="桁区切り 2 6 3 2" xfId="215"/>
    <cellStyle name="桁区切り 2 6 3 2 2" xfId="935"/>
    <cellStyle name="桁区切り 2 6 3 2 2 2" xfId="2255"/>
    <cellStyle name="桁区切り 2 6 3 2 3" xfId="1535"/>
    <cellStyle name="桁区切り 2 6 3 3" xfId="335"/>
    <cellStyle name="桁区切り 2 6 3 3 2" xfId="1055"/>
    <cellStyle name="桁区切り 2 6 3 3 2 2" xfId="2375"/>
    <cellStyle name="桁区切り 2 6 3 3 3" xfId="1655"/>
    <cellStyle name="桁区切り 2 6 3 4" xfId="455"/>
    <cellStyle name="桁区切り 2 6 3 4 2" xfId="1175"/>
    <cellStyle name="桁区切り 2 6 3 4 2 2" xfId="2495"/>
    <cellStyle name="桁区切り 2 6 3 4 3" xfId="1775"/>
    <cellStyle name="桁区切り 2 6 3 5" xfId="575"/>
    <cellStyle name="桁区切り 2 6 3 5 2" xfId="1295"/>
    <cellStyle name="桁区切り 2 6 3 5 2 2" xfId="2615"/>
    <cellStyle name="桁区切り 2 6 3 5 3" xfId="1895"/>
    <cellStyle name="桁区切り 2 6 3 6" xfId="695"/>
    <cellStyle name="桁区切り 2 6 3 6 2" xfId="2015"/>
    <cellStyle name="桁区切り 2 6 3 7" xfId="815"/>
    <cellStyle name="桁区切り 2 6 3 7 2" xfId="2135"/>
    <cellStyle name="桁区切り 2 6 3 8" xfId="1415"/>
    <cellStyle name="桁区切り 2 6 4" xfId="135"/>
    <cellStyle name="桁区切り 2 6 4 2" xfId="855"/>
    <cellStyle name="桁区切り 2 6 4 2 2" xfId="2175"/>
    <cellStyle name="桁区切り 2 6 4 3" xfId="1455"/>
    <cellStyle name="桁区切り 2 6 5" xfId="255"/>
    <cellStyle name="桁区切り 2 6 5 2" xfId="975"/>
    <cellStyle name="桁区切り 2 6 5 2 2" xfId="2295"/>
    <cellStyle name="桁区切り 2 6 5 3" xfId="1575"/>
    <cellStyle name="桁区切り 2 6 6" xfId="375"/>
    <cellStyle name="桁区切り 2 6 6 2" xfId="1095"/>
    <cellStyle name="桁区切り 2 6 6 2 2" xfId="2415"/>
    <cellStyle name="桁区切り 2 6 6 3" xfId="1695"/>
    <cellStyle name="桁区切り 2 6 7" xfId="495"/>
    <cellStyle name="桁区切り 2 6 7 2" xfId="1215"/>
    <cellStyle name="桁区切り 2 6 7 2 2" xfId="2535"/>
    <cellStyle name="桁区切り 2 6 7 3" xfId="1815"/>
    <cellStyle name="桁区切り 2 6 8" xfId="615"/>
    <cellStyle name="桁区切り 2 6 8 2" xfId="1935"/>
    <cellStyle name="桁区切り 2 6 9" xfId="735"/>
    <cellStyle name="桁区切り 2 6 9 2" xfId="2055"/>
    <cellStyle name="桁区切り 2 7" xfId="23"/>
    <cellStyle name="桁区切り 2 7 10" xfId="1343"/>
    <cellStyle name="桁区切り 2 7 2" xfId="63"/>
    <cellStyle name="桁区切り 2 7 2 2" xfId="183"/>
    <cellStyle name="桁区切り 2 7 2 2 2" xfId="903"/>
    <cellStyle name="桁区切り 2 7 2 2 2 2" xfId="2223"/>
    <cellStyle name="桁区切り 2 7 2 2 3" xfId="1503"/>
    <cellStyle name="桁区切り 2 7 2 3" xfId="303"/>
    <cellStyle name="桁区切り 2 7 2 3 2" xfId="1023"/>
    <cellStyle name="桁区切り 2 7 2 3 2 2" xfId="2343"/>
    <cellStyle name="桁区切り 2 7 2 3 3" xfId="1623"/>
    <cellStyle name="桁区切り 2 7 2 4" xfId="423"/>
    <cellStyle name="桁区切り 2 7 2 4 2" xfId="1143"/>
    <cellStyle name="桁区切り 2 7 2 4 2 2" xfId="2463"/>
    <cellStyle name="桁区切り 2 7 2 4 3" xfId="1743"/>
    <cellStyle name="桁区切り 2 7 2 5" xfId="543"/>
    <cellStyle name="桁区切り 2 7 2 5 2" xfId="1263"/>
    <cellStyle name="桁区切り 2 7 2 5 2 2" xfId="2583"/>
    <cellStyle name="桁区切り 2 7 2 5 3" xfId="1863"/>
    <cellStyle name="桁区切り 2 7 2 6" xfId="663"/>
    <cellStyle name="桁区切り 2 7 2 6 2" xfId="1983"/>
    <cellStyle name="桁区切り 2 7 2 7" xfId="783"/>
    <cellStyle name="桁区切り 2 7 2 7 2" xfId="2103"/>
    <cellStyle name="桁区切り 2 7 2 8" xfId="1383"/>
    <cellStyle name="桁区切り 2 7 3" xfId="103"/>
    <cellStyle name="桁区切り 2 7 3 2" xfId="223"/>
    <cellStyle name="桁区切り 2 7 3 2 2" xfId="943"/>
    <cellStyle name="桁区切り 2 7 3 2 2 2" xfId="2263"/>
    <cellStyle name="桁区切り 2 7 3 2 3" xfId="1543"/>
    <cellStyle name="桁区切り 2 7 3 3" xfId="343"/>
    <cellStyle name="桁区切り 2 7 3 3 2" xfId="1063"/>
    <cellStyle name="桁区切り 2 7 3 3 2 2" xfId="2383"/>
    <cellStyle name="桁区切り 2 7 3 3 3" xfId="1663"/>
    <cellStyle name="桁区切り 2 7 3 4" xfId="463"/>
    <cellStyle name="桁区切り 2 7 3 4 2" xfId="1183"/>
    <cellStyle name="桁区切り 2 7 3 4 2 2" xfId="2503"/>
    <cellStyle name="桁区切り 2 7 3 4 3" xfId="1783"/>
    <cellStyle name="桁区切り 2 7 3 5" xfId="583"/>
    <cellStyle name="桁区切り 2 7 3 5 2" xfId="1303"/>
    <cellStyle name="桁区切り 2 7 3 5 2 2" xfId="2623"/>
    <cellStyle name="桁区切り 2 7 3 5 3" xfId="1903"/>
    <cellStyle name="桁区切り 2 7 3 6" xfId="703"/>
    <cellStyle name="桁区切り 2 7 3 6 2" xfId="2023"/>
    <cellStyle name="桁区切り 2 7 3 7" xfId="823"/>
    <cellStyle name="桁区切り 2 7 3 7 2" xfId="2143"/>
    <cellStyle name="桁区切り 2 7 3 8" xfId="1423"/>
    <cellStyle name="桁区切り 2 7 4" xfId="143"/>
    <cellStyle name="桁区切り 2 7 4 2" xfId="863"/>
    <cellStyle name="桁区切り 2 7 4 2 2" xfId="2183"/>
    <cellStyle name="桁区切り 2 7 4 3" xfId="1463"/>
    <cellStyle name="桁区切り 2 7 5" xfId="263"/>
    <cellStyle name="桁区切り 2 7 5 2" xfId="983"/>
    <cellStyle name="桁区切り 2 7 5 2 2" xfId="2303"/>
    <cellStyle name="桁区切り 2 7 5 3" xfId="1583"/>
    <cellStyle name="桁区切り 2 7 6" xfId="383"/>
    <cellStyle name="桁区切り 2 7 6 2" xfId="1103"/>
    <cellStyle name="桁区切り 2 7 6 2 2" xfId="2423"/>
    <cellStyle name="桁区切り 2 7 6 3" xfId="1703"/>
    <cellStyle name="桁区切り 2 7 7" xfId="503"/>
    <cellStyle name="桁区切り 2 7 7 2" xfId="1223"/>
    <cellStyle name="桁区切り 2 7 7 2 2" xfId="2543"/>
    <cellStyle name="桁区切り 2 7 7 3" xfId="1823"/>
    <cellStyle name="桁区切り 2 7 8" xfId="623"/>
    <cellStyle name="桁区切り 2 7 8 2" xfId="1943"/>
    <cellStyle name="桁区切り 2 7 9" xfId="743"/>
    <cellStyle name="桁区切り 2 7 9 2" xfId="2063"/>
    <cellStyle name="桁区切り 2 8" xfId="31"/>
    <cellStyle name="桁区切り 2 8 10" xfId="1351"/>
    <cellStyle name="桁区切り 2 8 2" xfId="71"/>
    <cellStyle name="桁区切り 2 8 2 2" xfId="191"/>
    <cellStyle name="桁区切り 2 8 2 2 2" xfId="911"/>
    <cellStyle name="桁区切り 2 8 2 2 2 2" xfId="2231"/>
    <cellStyle name="桁区切り 2 8 2 2 3" xfId="1511"/>
    <cellStyle name="桁区切り 2 8 2 3" xfId="311"/>
    <cellStyle name="桁区切り 2 8 2 3 2" xfId="1031"/>
    <cellStyle name="桁区切り 2 8 2 3 2 2" xfId="2351"/>
    <cellStyle name="桁区切り 2 8 2 3 3" xfId="1631"/>
    <cellStyle name="桁区切り 2 8 2 4" xfId="431"/>
    <cellStyle name="桁区切り 2 8 2 4 2" xfId="1151"/>
    <cellStyle name="桁区切り 2 8 2 4 2 2" xfId="2471"/>
    <cellStyle name="桁区切り 2 8 2 4 3" xfId="1751"/>
    <cellStyle name="桁区切り 2 8 2 5" xfId="551"/>
    <cellStyle name="桁区切り 2 8 2 5 2" xfId="1271"/>
    <cellStyle name="桁区切り 2 8 2 5 2 2" xfId="2591"/>
    <cellStyle name="桁区切り 2 8 2 5 3" xfId="1871"/>
    <cellStyle name="桁区切り 2 8 2 6" xfId="671"/>
    <cellStyle name="桁区切り 2 8 2 6 2" xfId="1991"/>
    <cellStyle name="桁区切り 2 8 2 7" xfId="791"/>
    <cellStyle name="桁区切り 2 8 2 7 2" xfId="2111"/>
    <cellStyle name="桁区切り 2 8 2 8" xfId="1391"/>
    <cellStyle name="桁区切り 2 8 3" xfId="111"/>
    <cellStyle name="桁区切り 2 8 3 2" xfId="231"/>
    <cellStyle name="桁区切り 2 8 3 2 2" xfId="951"/>
    <cellStyle name="桁区切り 2 8 3 2 2 2" xfId="2271"/>
    <cellStyle name="桁区切り 2 8 3 2 3" xfId="1551"/>
    <cellStyle name="桁区切り 2 8 3 3" xfId="351"/>
    <cellStyle name="桁区切り 2 8 3 3 2" xfId="1071"/>
    <cellStyle name="桁区切り 2 8 3 3 2 2" xfId="2391"/>
    <cellStyle name="桁区切り 2 8 3 3 3" xfId="1671"/>
    <cellStyle name="桁区切り 2 8 3 4" xfId="471"/>
    <cellStyle name="桁区切り 2 8 3 4 2" xfId="1191"/>
    <cellStyle name="桁区切り 2 8 3 4 2 2" xfId="2511"/>
    <cellStyle name="桁区切り 2 8 3 4 3" xfId="1791"/>
    <cellStyle name="桁区切り 2 8 3 5" xfId="591"/>
    <cellStyle name="桁区切り 2 8 3 5 2" xfId="1311"/>
    <cellStyle name="桁区切り 2 8 3 5 2 2" xfId="2631"/>
    <cellStyle name="桁区切り 2 8 3 5 3" xfId="1911"/>
    <cellStyle name="桁区切り 2 8 3 6" xfId="711"/>
    <cellStyle name="桁区切り 2 8 3 6 2" xfId="2031"/>
    <cellStyle name="桁区切り 2 8 3 7" xfId="831"/>
    <cellStyle name="桁区切り 2 8 3 7 2" xfId="2151"/>
    <cellStyle name="桁区切り 2 8 3 8" xfId="1431"/>
    <cellStyle name="桁区切り 2 8 4" xfId="151"/>
    <cellStyle name="桁区切り 2 8 4 2" xfId="871"/>
    <cellStyle name="桁区切り 2 8 4 2 2" xfId="2191"/>
    <cellStyle name="桁区切り 2 8 4 3" xfId="1471"/>
    <cellStyle name="桁区切り 2 8 5" xfId="271"/>
    <cellStyle name="桁区切り 2 8 5 2" xfId="991"/>
    <cellStyle name="桁区切り 2 8 5 2 2" xfId="2311"/>
    <cellStyle name="桁区切り 2 8 5 3" xfId="1591"/>
    <cellStyle name="桁区切り 2 8 6" xfId="391"/>
    <cellStyle name="桁区切り 2 8 6 2" xfId="1111"/>
    <cellStyle name="桁区切り 2 8 6 2 2" xfId="2431"/>
    <cellStyle name="桁区切り 2 8 6 3" xfId="1711"/>
    <cellStyle name="桁区切り 2 8 7" xfId="511"/>
    <cellStyle name="桁区切り 2 8 7 2" xfId="1231"/>
    <cellStyle name="桁区切り 2 8 7 2 2" xfId="2551"/>
    <cellStyle name="桁区切り 2 8 7 3" xfId="1831"/>
    <cellStyle name="桁区切り 2 8 8" xfId="631"/>
    <cellStyle name="桁区切り 2 8 8 2" xfId="1951"/>
    <cellStyle name="桁区切り 2 8 9" xfId="751"/>
    <cellStyle name="桁区切り 2 8 9 2" xfId="2071"/>
    <cellStyle name="桁区切り 2 9" xfId="39"/>
    <cellStyle name="桁区切り 2 9 10" xfId="1359"/>
    <cellStyle name="桁区切り 2 9 2" xfId="79"/>
    <cellStyle name="桁区切り 2 9 2 2" xfId="199"/>
    <cellStyle name="桁区切り 2 9 2 2 2" xfId="919"/>
    <cellStyle name="桁区切り 2 9 2 2 2 2" xfId="2239"/>
    <cellStyle name="桁区切り 2 9 2 2 3" xfId="1519"/>
    <cellStyle name="桁区切り 2 9 2 3" xfId="319"/>
    <cellStyle name="桁区切り 2 9 2 3 2" xfId="1039"/>
    <cellStyle name="桁区切り 2 9 2 3 2 2" xfId="2359"/>
    <cellStyle name="桁区切り 2 9 2 3 3" xfId="1639"/>
    <cellStyle name="桁区切り 2 9 2 4" xfId="439"/>
    <cellStyle name="桁区切り 2 9 2 4 2" xfId="1159"/>
    <cellStyle name="桁区切り 2 9 2 4 2 2" xfId="2479"/>
    <cellStyle name="桁区切り 2 9 2 4 3" xfId="1759"/>
    <cellStyle name="桁区切り 2 9 2 5" xfId="559"/>
    <cellStyle name="桁区切り 2 9 2 5 2" xfId="1279"/>
    <cellStyle name="桁区切り 2 9 2 5 2 2" xfId="2599"/>
    <cellStyle name="桁区切り 2 9 2 5 3" xfId="1879"/>
    <cellStyle name="桁区切り 2 9 2 6" xfId="679"/>
    <cellStyle name="桁区切り 2 9 2 6 2" xfId="1999"/>
    <cellStyle name="桁区切り 2 9 2 7" xfId="799"/>
    <cellStyle name="桁区切り 2 9 2 7 2" xfId="2119"/>
    <cellStyle name="桁区切り 2 9 2 8" xfId="1399"/>
    <cellStyle name="桁区切り 2 9 3" xfId="119"/>
    <cellStyle name="桁区切り 2 9 3 2" xfId="239"/>
    <cellStyle name="桁区切り 2 9 3 2 2" xfId="959"/>
    <cellStyle name="桁区切り 2 9 3 2 2 2" xfId="2279"/>
    <cellStyle name="桁区切り 2 9 3 2 3" xfId="1559"/>
    <cellStyle name="桁区切り 2 9 3 3" xfId="359"/>
    <cellStyle name="桁区切り 2 9 3 3 2" xfId="1079"/>
    <cellStyle name="桁区切り 2 9 3 3 2 2" xfId="2399"/>
    <cellStyle name="桁区切り 2 9 3 3 3" xfId="1679"/>
    <cellStyle name="桁区切り 2 9 3 4" xfId="479"/>
    <cellStyle name="桁区切り 2 9 3 4 2" xfId="1199"/>
    <cellStyle name="桁区切り 2 9 3 4 2 2" xfId="2519"/>
    <cellStyle name="桁区切り 2 9 3 4 3" xfId="1799"/>
    <cellStyle name="桁区切り 2 9 3 5" xfId="599"/>
    <cellStyle name="桁区切り 2 9 3 5 2" xfId="1319"/>
    <cellStyle name="桁区切り 2 9 3 5 2 2" xfId="2639"/>
    <cellStyle name="桁区切り 2 9 3 5 3" xfId="1919"/>
    <cellStyle name="桁区切り 2 9 3 6" xfId="719"/>
    <cellStyle name="桁区切り 2 9 3 6 2" xfId="2039"/>
    <cellStyle name="桁区切り 2 9 3 7" xfId="839"/>
    <cellStyle name="桁区切り 2 9 3 7 2" xfId="2159"/>
    <cellStyle name="桁区切り 2 9 3 8" xfId="1439"/>
    <cellStyle name="桁区切り 2 9 4" xfId="159"/>
    <cellStyle name="桁区切り 2 9 4 2" xfId="879"/>
    <cellStyle name="桁区切り 2 9 4 2 2" xfId="2199"/>
    <cellStyle name="桁区切り 2 9 4 3" xfId="1479"/>
    <cellStyle name="桁区切り 2 9 5" xfId="279"/>
    <cellStyle name="桁区切り 2 9 5 2" xfId="999"/>
    <cellStyle name="桁区切り 2 9 5 2 2" xfId="2319"/>
    <cellStyle name="桁区切り 2 9 5 3" xfId="1599"/>
    <cellStyle name="桁区切り 2 9 6" xfId="399"/>
    <cellStyle name="桁区切り 2 9 6 2" xfId="1119"/>
    <cellStyle name="桁区切り 2 9 6 2 2" xfId="2439"/>
    <cellStyle name="桁区切り 2 9 6 3" xfId="1719"/>
    <cellStyle name="桁区切り 2 9 7" xfId="519"/>
    <cellStyle name="桁区切り 2 9 7 2" xfId="1239"/>
    <cellStyle name="桁区切り 2 9 7 2 2" xfId="2559"/>
    <cellStyle name="桁区切り 2 9 7 3" xfId="1839"/>
    <cellStyle name="桁区切り 2 9 8" xfId="639"/>
    <cellStyle name="桁区切り 2 9 8 2" xfId="1959"/>
    <cellStyle name="桁区切り 2 9 9" xfId="759"/>
    <cellStyle name="桁区切り 2 9 9 2" xfId="2079"/>
    <cellStyle name="桁区切り 3" xfId="3"/>
    <cellStyle name="桁区切り 4" xfId="6"/>
    <cellStyle name="説明文" xfId="21" builtinId="5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73"/>
  <sheetViews>
    <sheetView tabSelected="1" zoomScale="90" zoomScaleNormal="90" workbookViewId="0">
      <selection activeCell="V163" sqref="V163"/>
    </sheetView>
  </sheetViews>
  <sheetFormatPr defaultColWidth="9" defaultRowHeight="13.5" x14ac:dyDescent="0.15"/>
  <cols>
    <col min="1" max="1" width="4" style="12" customWidth="1"/>
    <col min="2" max="2" width="4.375" style="7" customWidth="1"/>
    <col min="3" max="3" width="20.375" style="19" customWidth="1"/>
    <col min="4" max="4" width="9.25" style="11" customWidth="1"/>
    <col min="5" max="5" width="12.375" style="7" customWidth="1"/>
    <col min="6" max="6" width="12.625" style="7" customWidth="1"/>
    <col min="7" max="7" width="12.625" style="9" customWidth="1"/>
    <col min="8" max="8" width="10.625" style="7" customWidth="1"/>
    <col min="9" max="9" width="9.5" style="7" customWidth="1"/>
    <col min="10" max="10" width="9.625" style="9" customWidth="1"/>
    <col min="11" max="11" width="9.625" style="7" customWidth="1"/>
    <col min="12" max="12" width="9.75" style="20" customWidth="1"/>
    <col min="13" max="15" width="10.625" style="7" customWidth="1"/>
    <col min="16" max="16" width="8.875" style="7" customWidth="1"/>
    <col min="17" max="17" width="7.625" style="7" customWidth="1"/>
    <col min="18" max="18" width="9.75" style="7" customWidth="1"/>
    <col min="19" max="19" width="10" style="7" customWidth="1"/>
    <col min="20" max="20" width="9.375" style="7" customWidth="1"/>
    <col min="21" max="21" width="9.875" style="9" customWidth="1"/>
    <col min="22" max="22" width="12.625" style="7" customWidth="1"/>
    <col min="23" max="23" width="12.625" style="9" customWidth="1"/>
    <col min="24" max="24" width="9.875" style="7" customWidth="1"/>
    <col min="25" max="25" width="10.125" style="9" customWidth="1"/>
    <col min="26" max="26" width="6.875" style="7" customWidth="1"/>
    <col min="27" max="27" width="9.625" style="7" customWidth="1"/>
    <col min="28" max="28" width="5" style="11" customWidth="1"/>
    <col min="29" max="29" width="4.75" style="11" customWidth="1"/>
    <col min="30" max="30" width="9.625" style="12" customWidth="1"/>
    <col min="31" max="31" width="58.75" style="10" customWidth="1"/>
    <col min="32" max="16384" width="9" style="7"/>
  </cols>
  <sheetData>
    <row r="1" spans="1:31" ht="24.75" customHeight="1" thickBot="1" x14ac:dyDescent="0.2">
      <c r="A1" s="760" t="s">
        <v>242</v>
      </c>
      <c r="B1" s="760"/>
      <c r="C1" s="760"/>
      <c r="D1" s="760"/>
      <c r="E1" s="760"/>
      <c r="F1" s="761"/>
      <c r="G1" s="106"/>
      <c r="H1" s="106"/>
      <c r="I1" s="106"/>
      <c r="J1" s="106"/>
      <c r="K1" s="106"/>
      <c r="L1" s="106"/>
      <c r="M1" s="106" t="s">
        <v>90</v>
      </c>
      <c r="N1" s="107"/>
      <c r="O1" s="107"/>
      <c r="P1" s="107"/>
      <c r="Q1" s="107"/>
      <c r="R1" s="107"/>
      <c r="S1" s="107"/>
      <c r="T1" s="107"/>
      <c r="U1" s="108"/>
      <c r="V1" s="762" t="s">
        <v>244</v>
      </c>
      <c r="W1" s="763"/>
      <c r="X1" s="107"/>
      <c r="Y1" s="108"/>
      <c r="Z1" s="107"/>
      <c r="AA1" s="107"/>
      <c r="AB1" s="109"/>
      <c r="AC1" s="109"/>
      <c r="AD1" s="110"/>
      <c r="AE1" s="287" t="s">
        <v>243</v>
      </c>
    </row>
    <row r="2" spans="1:31" ht="13.5" customHeight="1" x14ac:dyDescent="0.15">
      <c r="A2" s="111"/>
      <c r="B2" s="112"/>
      <c r="C2" s="113"/>
      <c r="D2" s="114"/>
      <c r="E2" s="115"/>
      <c r="F2" s="764" t="s">
        <v>108</v>
      </c>
      <c r="G2" s="765"/>
      <c r="H2" s="766"/>
      <c r="I2" s="764" t="s">
        <v>62</v>
      </c>
      <c r="J2" s="767"/>
      <c r="K2" s="767"/>
      <c r="L2" s="768"/>
      <c r="M2" s="764" t="s">
        <v>155</v>
      </c>
      <c r="N2" s="766"/>
      <c r="O2" s="116" t="s">
        <v>63</v>
      </c>
      <c r="P2" s="117"/>
      <c r="Q2" s="118"/>
      <c r="R2" s="769" t="s">
        <v>106</v>
      </c>
      <c r="S2" s="770"/>
      <c r="T2" s="770"/>
      <c r="U2" s="771"/>
      <c r="V2" s="764" t="s">
        <v>147</v>
      </c>
      <c r="W2" s="765"/>
      <c r="X2" s="765"/>
      <c r="Y2" s="766"/>
      <c r="Z2" s="772" t="s">
        <v>175</v>
      </c>
      <c r="AA2" s="773"/>
      <c r="AB2" s="764" t="s">
        <v>109</v>
      </c>
      <c r="AC2" s="765"/>
      <c r="AD2" s="766"/>
      <c r="AE2" s="119"/>
    </row>
    <row r="3" spans="1:31" ht="13.5" customHeight="1" x14ac:dyDescent="0.15">
      <c r="A3" s="120"/>
      <c r="B3" s="121"/>
      <c r="C3" s="122"/>
      <c r="D3" s="123"/>
      <c r="E3" s="124"/>
      <c r="F3" s="125"/>
      <c r="G3" s="126"/>
      <c r="H3" s="127"/>
      <c r="I3" s="125"/>
      <c r="J3" s="126"/>
      <c r="K3" s="125"/>
      <c r="L3" s="128"/>
      <c r="M3" s="127"/>
      <c r="N3" s="129"/>
      <c r="O3" s="124"/>
      <c r="P3" s="124"/>
      <c r="Q3" s="130" t="s">
        <v>65</v>
      </c>
      <c r="R3" s="121"/>
      <c r="S3" s="127"/>
      <c r="T3" s="121"/>
      <c r="U3" s="131"/>
      <c r="V3" s="121"/>
      <c r="W3" s="126"/>
      <c r="X3" s="121"/>
      <c r="Y3" s="132"/>
      <c r="Z3" s="133"/>
      <c r="AA3" s="133"/>
      <c r="AB3" s="134"/>
      <c r="AC3" s="748" t="s">
        <v>176</v>
      </c>
      <c r="AD3" s="135"/>
      <c r="AE3" s="136"/>
    </row>
    <row r="4" spans="1:31" ht="13.5" customHeight="1" x14ac:dyDescent="0.15">
      <c r="A4" s="120"/>
      <c r="B4" s="121"/>
      <c r="C4" s="515"/>
      <c r="D4" s="123"/>
      <c r="E4" s="130"/>
      <c r="F4" s="516"/>
      <c r="G4" s="137"/>
      <c r="H4" s="129"/>
      <c r="I4" s="516"/>
      <c r="J4" s="137"/>
      <c r="K4" s="138"/>
      <c r="L4" s="128"/>
      <c r="M4" s="517"/>
      <c r="N4" s="517"/>
      <c r="O4" s="130"/>
      <c r="P4" s="124"/>
      <c r="Q4" s="130" t="s">
        <v>66</v>
      </c>
      <c r="R4" s="516"/>
      <c r="S4" s="517"/>
      <c r="T4" s="139"/>
      <c r="U4" s="131"/>
      <c r="V4" s="140"/>
      <c r="W4" s="137"/>
      <c r="X4" s="139"/>
      <c r="Y4" s="132"/>
      <c r="Z4" s="130"/>
      <c r="AA4" s="130"/>
      <c r="AB4" s="123"/>
      <c r="AC4" s="749"/>
      <c r="AD4" s="130"/>
      <c r="AE4" s="136"/>
    </row>
    <row r="5" spans="1:31" ht="13.5" customHeight="1" x14ac:dyDescent="0.15">
      <c r="A5" s="120"/>
      <c r="B5" s="751" t="s">
        <v>110</v>
      </c>
      <c r="C5" s="752"/>
      <c r="D5" s="123" t="s">
        <v>67</v>
      </c>
      <c r="E5" s="130" t="s">
        <v>68</v>
      </c>
      <c r="F5" s="516" t="s">
        <v>69</v>
      </c>
      <c r="G5" s="137" t="s">
        <v>70</v>
      </c>
      <c r="H5" s="129" t="s">
        <v>71</v>
      </c>
      <c r="I5" s="516" t="s">
        <v>69</v>
      </c>
      <c r="J5" s="137" t="s">
        <v>70</v>
      </c>
      <c r="K5" s="753" t="s">
        <v>107</v>
      </c>
      <c r="L5" s="754"/>
      <c r="M5" s="517" t="s">
        <v>72</v>
      </c>
      <c r="N5" s="517" t="s">
        <v>73</v>
      </c>
      <c r="O5" s="141" t="s">
        <v>71</v>
      </c>
      <c r="P5" s="130" t="s">
        <v>74</v>
      </c>
      <c r="Q5" s="130" t="s">
        <v>75</v>
      </c>
      <c r="R5" s="755" t="s">
        <v>153</v>
      </c>
      <c r="S5" s="756"/>
      <c r="T5" s="755" t="s">
        <v>154</v>
      </c>
      <c r="U5" s="756"/>
      <c r="V5" s="755" t="s">
        <v>149</v>
      </c>
      <c r="W5" s="756"/>
      <c r="X5" s="757" t="s">
        <v>150</v>
      </c>
      <c r="Y5" s="752"/>
      <c r="Z5" s="130" t="s">
        <v>78</v>
      </c>
      <c r="AA5" s="130" t="s">
        <v>151</v>
      </c>
      <c r="AB5" s="130" t="s">
        <v>76</v>
      </c>
      <c r="AC5" s="749"/>
      <c r="AD5" s="130" t="s">
        <v>77</v>
      </c>
      <c r="AE5" s="136" t="s">
        <v>205</v>
      </c>
    </row>
    <row r="6" spans="1:31" ht="13.5" customHeight="1" x14ac:dyDescent="0.15">
      <c r="A6" s="120"/>
      <c r="B6" s="121"/>
      <c r="C6" s="122"/>
      <c r="D6" s="123"/>
      <c r="E6" s="124"/>
      <c r="F6" s="138" t="s">
        <v>169</v>
      </c>
      <c r="G6" s="142"/>
      <c r="H6" s="129"/>
      <c r="I6" s="138"/>
      <c r="J6" s="142"/>
      <c r="K6" s="516" t="s">
        <v>79</v>
      </c>
      <c r="L6" s="128" t="s">
        <v>80</v>
      </c>
      <c r="M6" s="129"/>
      <c r="N6" s="517"/>
      <c r="O6" s="124"/>
      <c r="P6" s="124"/>
      <c r="Q6" s="130" t="s">
        <v>64</v>
      </c>
      <c r="R6" s="140"/>
      <c r="S6" s="129"/>
      <c r="T6" s="121" t="s">
        <v>177</v>
      </c>
      <c r="U6" s="142"/>
      <c r="V6" s="140"/>
      <c r="W6" s="142"/>
      <c r="X6" s="121" t="s">
        <v>177</v>
      </c>
      <c r="Y6" s="132"/>
      <c r="Z6" s="124"/>
      <c r="AA6" s="130" t="s">
        <v>152</v>
      </c>
      <c r="AB6" s="130" t="s">
        <v>64</v>
      </c>
      <c r="AC6" s="749"/>
      <c r="AD6" s="130" t="s">
        <v>81</v>
      </c>
      <c r="AE6" s="741" t="s">
        <v>228</v>
      </c>
    </row>
    <row r="7" spans="1:31" ht="13.5" customHeight="1" x14ac:dyDescent="0.15">
      <c r="A7" s="120"/>
      <c r="B7" s="121"/>
      <c r="C7" s="122"/>
      <c r="D7" s="123"/>
      <c r="E7" s="124"/>
      <c r="F7" s="744" t="s">
        <v>82</v>
      </c>
      <c r="G7" s="745"/>
      <c r="H7" s="129"/>
      <c r="I7" s="744" t="s">
        <v>82</v>
      </c>
      <c r="J7" s="745"/>
      <c r="K7" s="744" t="s">
        <v>82</v>
      </c>
      <c r="L7" s="745"/>
      <c r="M7" s="129"/>
      <c r="N7" s="129"/>
      <c r="O7" s="124"/>
      <c r="P7" s="124"/>
      <c r="Q7" s="130"/>
      <c r="R7" s="744" t="s">
        <v>230</v>
      </c>
      <c r="S7" s="745"/>
      <c r="T7" s="744" t="s">
        <v>230</v>
      </c>
      <c r="U7" s="745"/>
      <c r="V7" s="744" t="s">
        <v>82</v>
      </c>
      <c r="W7" s="745"/>
      <c r="X7" s="744" t="s">
        <v>82</v>
      </c>
      <c r="Y7" s="745"/>
      <c r="Z7" s="124"/>
      <c r="AA7" s="124"/>
      <c r="AB7" s="123"/>
      <c r="AC7" s="749"/>
      <c r="AD7" s="130"/>
      <c r="AE7" s="742"/>
    </row>
    <row r="8" spans="1:31" ht="13.5" customHeight="1" thickBot="1" x14ac:dyDescent="0.2">
      <c r="A8" s="143"/>
      <c r="B8" s="266"/>
      <c r="C8" s="144"/>
      <c r="D8" s="145" t="s">
        <v>178</v>
      </c>
      <c r="E8" s="145" t="s">
        <v>111</v>
      </c>
      <c r="F8" s="146"/>
      <c r="G8" s="147" t="s">
        <v>83</v>
      </c>
      <c r="H8" s="148" t="s">
        <v>84</v>
      </c>
      <c r="I8" s="146" t="s">
        <v>83</v>
      </c>
      <c r="J8" s="147"/>
      <c r="K8" s="146"/>
      <c r="L8" s="147" t="s">
        <v>83</v>
      </c>
      <c r="M8" s="148" t="s">
        <v>85</v>
      </c>
      <c r="N8" s="148" t="s">
        <v>85</v>
      </c>
      <c r="O8" s="145" t="s">
        <v>84</v>
      </c>
      <c r="P8" s="145" t="s">
        <v>83</v>
      </c>
      <c r="Q8" s="145" t="s">
        <v>75</v>
      </c>
      <c r="R8" s="149"/>
      <c r="S8" s="148" t="s">
        <v>111</v>
      </c>
      <c r="T8" s="266"/>
      <c r="U8" s="147" t="s">
        <v>111</v>
      </c>
      <c r="V8" s="150"/>
      <c r="W8" s="147" t="s">
        <v>84</v>
      </c>
      <c r="X8" s="150"/>
      <c r="Y8" s="151" t="s">
        <v>83</v>
      </c>
      <c r="Z8" s="152"/>
      <c r="AA8" s="145" t="s">
        <v>84</v>
      </c>
      <c r="AB8" s="145"/>
      <c r="AC8" s="750"/>
      <c r="AD8" s="153"/>
      <c r="AE8" s="743"/>
    </row>
    <row r="9" spans="1:31" ht="15" customHeight="1" x14ac:dyDescent="0.15">
      <c r="A9" s="120"/>
      <c r="B9" s="154" t="s">
        <v>116</v>
      </c>
      <c r="C9" s="155"/>
      <c r="D9" s="156"/>
      <c r="E9" s="157"/>
      <c r="F9" s="158"/>
      <c r="G9" s="159"/>
      <c r="H9" s="160"/>
      <c r="I9" s="158"/>
      <c r="J9" s="159"/>
      <c r="K9" s="158"/>
      <c r="L9" s="159"/>
      <c r="M9" s="157"/>
      <c r="N9" s="157"/>
      <c r="O9" s="157"/>
      <c r="P9" s="157"/>
      <c r="Q9" s="161"/>
      <c r="R9" s="162"/>
      <c r="S9" s="156"/>
      <c r="T9" s="162"/>
      <c r="U9" s="163"/>
      <c r="V9" s="158"/>
      <c r="W9" s="159"/>
      <c r="X9" s="162"/>
      <c r="Y9" s="164"/>
      <c r="Z9" s="165"/>
      <c r="AA9" s="157"/>
      <c r="AB9" s="157"/>
      <c r="AC9" s="157"/>
      <c r="AD9" s="166"/>
      <c r="AE9" s="74"/>
    </row>
    <row r="10" spans="1:31" s="107" customFormat="1" ht="15.95" customHeight="1" x14ac:dyDescent="0.15">
      <c r="A10" s="5">
        <v>1</v>
      </c>
      <c r="B10" s="663" t="s">
        <v>118</v>
      </c>
      <c r="C10" s="664"/>
      <c r="D10" s="448">
        <v>1905.29</v>
      </c>
      <c r="E10" s="449">
        <v>8813576</v>
      </c>
      <c r="F10" s="450">
        <v>2151595</v>
      </c>
      <c r="G10" s="419">
        <v>259440</v>
      </c>
      <c r="H10" s="327">
        <v>40171</v>
      </c>
      <c r="I10" s="404">
        <v>42033</v>
      </c>
      <c r="J10" s="419">
        <v>13502</v>
      </c>
      <c r="K10" s="404">
        <v>26532</v>
      </c>
      <c r="L10" s="419">
        <v>8671</v>
      </c>
      <c r="M10" s="451">
        <v>165</v>
      </c>
      <c r="N10" s="452">
        <v>3142</v>
      </c>
      <c r="O10" s="453">
        <v>266</v>
      </c>
      <c r="P10" s="453">
        <v>15679</v>
      </c>
      <c r="Q10" s="454">
        <v>295</v>
      </c>
      <c r="R10" s="455">
        <v>14838</v>
      </c>
      <c r="S10" s="419">
        <v>1485</v>
      </c>
      <c r="T10" s="404"/>
      <c r="U10" s="456"/>
      <c r="V10" s="494">
        <v>629496</v>
      </c>
      <c r="W10" s="353">
        <v>114530</v>
      </c>
      <c r="X10" s="404"/>
      <c r="Y10" s="372"/>
      <c r="Z10" s="453">
        <v>534</v>
      </c>
      <c r="AA10" s="453">
        <v>67780</v>
      </c>
      <c r="AB10" s="457"/>
      <c r="AC10" s="457"/>
      <c r="AD10" s="384"/>
      <c r="AE10" s="458"/>
    </row>
    <row r="11" spans="1:31" ht="15.95" customHeight="1" x14ac:dyDescent="0.15">
      <c r="A11" s="5">
        <v>2</v>
      </c>
      <c r="B11" s="21" t="s">
        <v>265</v>
      </c>
      <c r="C11" s="499" t="s">
        <v>3</v>
      </c>
      <c r="D11" s="167" t="s">
        <v>95</v>
      </c>
      <c r="E11" s="302" t="s">
        <v>95</v>
      </c>
      <c r="F11" s="24">
        <v>600007</v>
      </c>
      <c r="G11" s="472" t="s">
        <v>203</v>
      </c>
      <c r="H11" s="34">
        <v>16537</v>
      </c>
      <c r="I11" s="24">
        <v>6619</v>
      </c>
      <c r="J11" s="472" t="s">
        <v>225</v>
      </c>
      <c r="K11" s="24">
        <v>3088</v>
      </c>
      <c r="L11" s="472" t="s">
        <v>203</v>
      </c>
      <c r="M11" s="305">
        <v>592</v>
      </c>
      <c r="N11" s="305">
        <v>1509</v>
      </c>
      <c r="O11" s="305">
        <v>122</v>
      </c>
      <c r="P11" s="304">
        <v>530</v>
      </c>
      <c r="Q11" s="15">
        <v>286</v>
      </c>
      <c r="R11" s="168" t="s">
        <v>95</v>
      </c>
      <c r="S11" s="167" t="s">
        <v>95</v>
      </c>
      <c r="T11" s="24"/>
      <c r="U11" s="432"/>
      <c r="V11" s="24">
        <v>173249</v>
      </c>
      <c r="W11" s="472" t="s">
        <v>225</v>
      </c>
      <c r="X11" s="24"/>
      <c r="Y11" s="432"/>
      <c r="Z11" s="304"/>
      <c r="AA11" s="344"/>
      <c r="AB11" s="24"/>
      <c r="AC11" s="24"/>
      <c r="AD11" s="24"/>
      <c r="AE11" s="33" t="s">
        <v>266</v>
      </c>
    </row>
    <row r="12" spans="1:31" s="16" customFormat="1" ht="14.1" customHeight="1" x14ac:dyDescent="0.15">
      <c r="A12" s="219"/>
      <c r="B12" s="169"/>
      <c r="C12" s="170"/>
      <c r="D12" s="525"/>
      <c r="E12" s="36"/>
      <c r="F12" s="171"/>
      <c r="G12" s="472"/>
      <c r="H12" s="44"/>
      <c r="I12" s="171"/>
      <c r="J12" s="472"/>
      <c r="K12" s="171"/>
      <c r="L12" s="472"/>
      <c r="M12" s="525"/>
      <c r="N12" s="525"/>
      <c r="O12" s="525"/>
      <c r="P12" s="525"/>
      <c r="Q12" s="171"/>
      <c r="R12" s="24"/>
      <c r="S12" s="172"/>
      <c r="T12" s="24"/>
      <c r="U12" s="471"/>
      <c r="V12" s="171"/>
      <c r="W12" s="472"/>
      <c r="X12" s="24"/>
      <c r="Y12" s="410"/>
      <c r="Z12" s="1"/>
      <c r="AA12" s="525"/>
      <c r="AB12" s="525"/>
      <c r="AC12" s="525"/>
      <c r="AD12" s="533"/>
      <c r="AE12" s="31"/>
    </row>
    <row r="13" spans="1:31" s="2" customFormat="1" ht="15" customHeight="1" x14ac:dyDescent="0.15">
      <c r="A13" s="5"/>
      <c r="B13" s="173" t="s">
        <v>117</v>
      </c>
      <c r="C13" s="174"/>
      <c r="D13" s="175"/>
      <c r="E13" s="60"/>
      <c r="F13" s="57"/>
      <c r="G13" s="176"/>
      <c r="H13" s="177"/>
      <c r="I13" s="178"/>
      <c r="J13" s="176"/>
      <c r="K13" s="178"/>
      <c r="L13" s="176"/>
      <c r="M13" s="175"/>
      <c r="N13" s="175"/>
      <c r="O13" s="175"/>
      <c r="P13" s="175"/>
      <c r="Q13" s="178"/>
      <c r="R13" s="179"/>
      <c r="S13" s="180"/>
      <c r="T13" s="178"/>
      <c r="U13" s="181"/>
      <c r="V13" s="178"/>
      <c r="W13" s="176"/>
      <c r="X13" s="179"/>
      <c r="Y13" s="58"/>
      <c r="Z13" s="182"/>
      <c r="AA13" s="175"/>
      <c r="AB13" s="175"/>
      <c r="AC13" s="175"/>
      <c r="AD13" s="183"/>
      <c r="AE13" s="23" t="s">
        <v>232</v>
      </c>
    </row>
    <row r="14" spans="1:31" s="2" customFormat="1" ht="15.95" customHeight="1" x14ac:dyDescent="0.15">
      <c r="A14" s="5">
        <v>1</v>
      </c>
      <c r="B14" s="659" t="s">
        <v>113</v>
      </c>
      <c r="C14" s="660"/>
      <c r="D14" s="424">
        <v>225.24</v>
      </c>
      <c r="E14" s="425">
        <v>2728981</v>
      </c>
      <c r="F14" s="184">
        <f>2254552+87729</f>
        <v>2342281</v>
      </c>
      <c r="G14" s="475">
        <f>295852+33272</f>
        <v>329124</v>
      </c>
      <c r="H14" s="521">
        <v>28030</v>
      </c>
      <c r="I14" s="24">
        <f>45006+3488</f>
        <v>48494</v>
      </c>
      <c r="J14" s="475">
        <f>6452+1418</f>
        <v>7870</v>
      </c>
      <c r="K14" s="24">
        <f>33447+3456</f>
        <v>36903</v>
      </c>
      <c r="L14" s="475">
        <f>5715+1408</f>
        <v>7123</v>
      </c>
      <c r="M14" s="305">
        <v>207</v>
      </c>
      <c r="N14" s="304">
        <v>2229</v>
      </c>
      <c r="O14" s="27">
        <v>203</v>
      </c>
      <c r="P14" s="27">
        <f>10862+5018</f>
        <v>15880</v>
      </c>
      <c r="Q14" s="24">
        <v>327</v>
      </c>
      <c r="R14" s="24">
        <f>56850+16104</f>
        <v>72954</v>
      </c>
      <c r="S14" s="475">
        <f>4575+4428</f>
        <v>9003</v>
      </c>
      <c r="T14" s="171">
        <v>16104</v>
      </c>
      <c r="U14" s="475">
        <v>4428</v>
      </c>
      <c r="V14" s="24">
        <f>2366461+323378</f>
        <v>2689839</v>
      </c>
      <c r="W14" s="475">
        <f>374974+120524</f>
        <v>495498</v>
      </c>
      <c r="X14" s="24">
        <v>323378</v>
      </c>
      <c r="Y14" s="475">
        <v>120524</v>
      </c>
      <c r="Z14" s="305">
        <f>602+11</f>
        <v>613</v>
      </c>
      <c r="AA14" s="305">
        <f>108584+2421</f>
        <v>111005</v>
      </c>
      <c r="AB14" s="304">
        <v>2</v>
      </c>
      <c r="AC14" s="304">
        <v>105</v>
      </c>
      <c r="AD14" s="306" t="s">
        <v>202</v>
      </c>
      <c r="AE14" s="185"/>
    </row>
    <row r="15" spans="1:31" s="2" customFormat="1" ht="15.95" customHeight="1" x14ac:dyDescent="0.15">
      <c r="A15" s="5">
        <v>2</v>
      </c>
      <c r="B15" s="21" t="s">
        <v>196</v>
      </c>
      <c r="C15" s="498" t="s">
        <v>288</v>
      </c>
      <c r="D15" s="424">
        <v>10.34</v>
      </c>
      <c r="E15" s="425">
        <v>134507</v>
      </c>
      <c r="F15" s="184">
        <v>70328</v>
      </c>
      <c r="G15" s="475">
        <v>24656</v>
      </c>
      <c r="H15" s="521">
        <v>685</v>
      </c>
      <c r="I15" s="24">
        <v>4794</v>
      </c>
      <c r="J15" s="475">
        <v>1316</v>
      </c>
      <c r="K15" s="186">
        <v>2691</v>
      </c>
      <c r="L15" s="475">
        <v>1175</v>
      </c>
      <c r="M15" s="76">
        <v>15</v>
      </c>
      <c r="N15" s="425">
        <v>88</v>
      </c>
      <c r="O15" s="27">
        <v>25</v>
      </c>
      <c r="P15" s="186">
        <v>3124</v>
      </c>
      <c r="Q15" s="24">
        <v>303</v>
      </c>
      <c r="R15" s="184">
        <v>6394</v>
      </c>
      <c r="S15" s="475">
        <v>897</v>
      </c>
      <c r="T15" s="24"/>
      <c r="U15" s="432"/>
      <c r="V15" s="24">
        <v>356273</v>
      </c>
      <c r="W15" s="475">
        <v>101427</v>
      </c>
      <c r="X15" s="24"/>
      <c r="Y15" s="410"/>
      <c r="Z15" s="305">
        <v>95</v>
      </c>
      <c r="AA15" s="305">
        <v>5132</v>
      </c>
      <c r="AB15" s="304"/>
      <c r="AC15" s="304"/>
      <c r="AD15" s="306"/>
      <c r="AE15" s="31"/>
    </row>
    <row r="16" spans="1:31" s="2" customFormat="1" ht="15.95" customHeight="1" x14ac:dyDescent="0.15">
      <c r="A16" s="5">
        <v>3</v>
      </c>
      <c r="B16" s="21" t="s">
        <v>196</v>
      </c>
      <c r="C16" s="498" t="s">
        <v>197</v>
      </c>
      <c r="D16" s="424">
        <v>6.08</v>
      </c>
      <c r="E16" s="425">
        <v>106891</v>
      </c>
      <c r="F16" s="184">
        <v>70070</v>
      </c>
      <c r="G16" s="475">
        <v>23246</v>
      </c>
      <c r="H16" s="521">
        <v>501</v>
      </c>
      <c r="I16" s="24">
        <v>3845</v>
      </c>
      <c r="J16" s="475">
        <v>1114</v>
      </c>
      <c r="K16" s="186">
        <v>2564</v>
      </c>
      <c r="L16" s="475">
        <v>939</v>
      </c>
      <c r="M16" s="186">
        <v>14</v>
      </c>
      <c r="N16" s="425">
        <v>75</v>
      </c>
      <c r="O16" s="27">
        <v>21</v>
      </c>
      <c r="P16" s="186">
        <v>3786</v>
      </c>
      <c r="Q16" s="24">
        <v>303</v>
      </c>
      <c r="R16" s="184">
        <v>7891</v>
      </c>
      <c r="S16" s="475">
        <v>1465</v>
      </c>
      <c r="T16" s="24"/>
      <c r="U16" s="432"/>
      <c r="V16" s="24">
        <v>436036</v>
      </c>
      <c r="W16" s="475">
        <v>145654</v>
      </c>
      <c r="X16" s="24"/>
      <c r="Y16" s="410"/>
      <c r="Z16" s="305">
        <v>55</v>
      </c>
      <c r="AA16" s="305">
        <v>6984</v>
      </c>
      <c r="AB16" s="304"/>
      <c r="AC16" s="304"/>
      <c r="AD16" s="306"/>
      <c r="AE16" s="31"/>
    </row>
    <row r="17" spans="1:31" s="2" customFormat="1" ht="15.95" customHeight="1" x14ac:dyDescent="0.15">
      <c r="A17" s="5">
        <v>4</v>
      </c>
      <c r="B17" s="21" t="s">
        <v>196</v>
      </c>
      <c r="C17" s="498" t="s">
        <v>198</v>
      </c>
      <c r="D17" s="424">
        <v>4.67</v>
      </c>
      <c r="E17" s="425">
        <v>76761</v>
      </c>
      <c r="F17" s="184">
        <v>73410</v>
      </c>
      <c r="G17" s="475">
        <v>24676</v>
      </c>
      <c r="H17" s="521">
        <v>572</v>
      </c>
      <c r="I17" s="24">
        <v>3469</v>
      </c>
      <c r="J17" s="475">
        <v>1111</v>
      </c>
      <c r="K17" s="186">
        <v>2395</v>
      </c>
      <c r="L17" s="475">
        <v>954</v>
      </c>
      <c r="M17" s="186">
        <v>12</v>
      </c>
      <c r="N17" s="425">
        <v>83</v>
      </c>
      <c r="O17" s="27">
        <v>44</v>
      </c>
      <c r="P17" s="186">
        <v>4123</v>
      </c>
      <c r="Q17" s="24">
        <v>303</v>
      </c>
      <c r="R17" s="184">
        <v>7252</v>
      </c>
      <c r="S17" s="475">
        <v>1646</v>
      </c>
      <c r="T17" s="24"/>
      <c r="U17" s="432"/>
      <c r="V17" s="24">
        <v>376595</v>
      </c>
      <c r="W17" s="475">
        <v>135806</v>
      </c>
      <c r="X17" s="24"/>
      <c r="Y17" s="410"/>
      <c r="Z17" s="305">
        <v>74</v>
      </c>
      <c r="AA17" s="305">
        <v>4629</v>
      </c>
      <c r="AB17" s="304"/>
      <c r="AC17" s="304"/>
      <c r="AD17" s="306"/>
      <c r="AE17" s="31"/>
    </row>
    <row r="18" spans="1:31" s="2" customFormat="1" ht="15.95" customHeight="1" x14ac:dyDescent="0.15">
      <c r="A18" s="5">
        <v>5</v>
      </c>
      <c r="B18" s="21" t="s">
        <v>196</v>
      </c>
      <c r="C18" s="498" t="s">
        <v>289</v>
      </c>
      <c r="D18" s="424">
        <v>19.25</v>
      </c>
      <c r="E18" s="425">
        <v>65542</v>
      </c>
      <c r="F18" s="184">
        <v>70916</v>
      </c>
      <c r="G18" s="475">
        <v>23194</v>
      </c>
      <c r="H18" s="521">
        <v>547</v>
      </c>
      <c r="I18" s="24">
        <v>3316</v>
      </c>
      <c r="J18" s="475">
        <v>913</v>
      </c>
      <c r="K18" s="186">
        <v>2532</v>
      </c>
      <c r="L18" s="475">
        <v>804</v>
      </c>
      <c r="M18" s="186">
        <v>14</v>
      </c>
      <c r="N18" s="425">
        <v>86</v>
      </c>
      <c r="O18" s="27">
        <v>22</v>
      </c>
      <c r="P18" s="186">
        <v>3694</v>
      </c>
      <c r="Q18" s="24">
        <v>303</v>
      </c>
      <c r="R18" s="184">
        <v>4260</v>
      </c>
      <c r="S18" s="475">
        <v>743</v>
      </c>
      <c r="T18" s="24"/>
      <c r="U18" s="432"/>
      <c r="V18" s="24">
        <v>205236</v>
      </c>
      <c r="W18" s="475">
        <v>53486</v>
      </c>
      <c r="X18" s="24"/>
      <c r="Y18" s="410"/>
      <c r="Z18" s="305">
        <v>86</v>
      </c>
      <c r="AA18" s="305">
        <v>3128</v>
      </c>
      <c r="AB18" s="304"/>
      <c r="AC18" s="304"/>
      <c r="AD18" s="306"/>
      <c r="AE18" s="31"/>
    </row>
    <row r="19" spans="1:31" s="2" customFormat="1" ht="15.95" customHeight="1" x14ac:dyDescent="0.15">
      <c r="A19" s="5">
        <v>6</v>
      </c>
      <c r="B19" s="21" t="s">
        <v>196</v>
      </c>
      <c r="C19" s="498" t="s">
        <v>199</v>
      </c>
      <c r="D19" s="424">
        <v>8.8699999999999992</v>
      </c>
      <c r="E19" s="425">
        <v>99249</v>
      </c>
      <c r="F19" s="184">
        <v>80902</v>
      </c>
      <c r="G19" s="475">
        <v>21378</v>
      </c>
      <c r="H19" s="521">
        <v>1042</v>
      </c>
      <c r="I19" s="24">
        <v>2948</v>
      </c>
      <c r="J19" s="475">
        <v>945</v>
      </c>
      <c r="K19" s="186">
        <v>2317</v>
      </c>
      <c r="L19" s="475">
        <v>819</v>
      </c>
      <c r="M19" s="186">
        <v>16</v>
      </c>
      <c r="N19" s="425">
        <v>96</v>
      </c>
      <c r="O19" s="27">
        <v>18</v>
      </c>
      <c r="P19" s="186">
        <v>3098</v>
      </c>
      <c r="Q19" s="24">
        <v>303</v>
      </c>
      <c r="R19" s="184">
        <v>4858</v>
      </c>
      <c r="S19" s="475">
        <v>719</v>
      </c>
      <c r="T19" s="24"/>
      <c r="U19" s="432"/>
      <c r="V19" s="24">
        <v>250509</v>
      </c>
      <c r="W19" s="475">
        <v>83389</v>
      </c>
      <c r="X19" s="24"/>
      <c r="Y19" s="410"/>
      <c r="Z19" s="305">
        <v>55</v>
      </c>
      <c r="AA19" s="305">
        <v>4710</v>
      </c>
      <c r="AB19" s="304"/>
      <c r="AC19" s="304"/>
      <c r="AD19" s="306"/>
      <c r="AE19" s="31"/>
    </row>
    <row r="20" spans="1:31" s="2" customFormat="1" ht="15.95" customHeight="1" x14ac:dyDescent="0.15">
      <c r="A20" s="5">
        <v>7</v>
      </c>
      <c r="B20" s="21" t="s">
        <v>196</v>
      </c>
      <c r="C20" s="498" t="s">
        <v>290</v>
      </c>
      <c r="D20" s="424">
        <v>7.86</v>
      </c>
      <c r="E20" s="425">
        <v>80829</v>
      </c>
      <c r="F20" s="184">
        <v>64801</v>
      </c>
      <c r="G20" s="475">
        <v>22407</v>
      </c>
      <c r="H20" s="521">
        <v>465</v>
      </c>
      <c r="I20" s="24">
        <v>3440</v>
      </c>
      <c r="J20" s="475">
        <v>860</v>
      </c>
      <c r="K20" s="186">
        <v>2571</v>
      </c>
      <c r="L20" s="475">
        <v>776</v>
      </c>
      <c r="M20" s="186">
        <v>15</v>
      </c>
      <c r="N20" s="425">
        <v>77</v>
      </c>
      <c r="O20" s="27">
        <v>18</v>
      </c>
      <c r="P20" s="186">
        <v>2599</v>
      </c>
      <c r="Q20" s="24">
        <v>304</v>
      </c>
      <c r="R20" s="184">
        <v>4999</v>
      </c>
      <c r="S20" s="475">
        <v>1105</v>
      </c>
      <c r="T20" s="24"/>
      <c r="U20" s="432"/>
      <c r="V20" s="24">
        <v>255375</v>
      </c>
      <c r="W20" s="475">
        <v>82629</v>
      </c>
      <c r="X20" s="24"/>
      <c r="Y20" s="410"/>
      <c r="Z20" s="305">
        <v>58</v>
      </c>
      <c r="AA20" s="305">
        <v>6097</v>
      </c>
      <c r="AB20" s="304"/>
      <c r="AC20" s="304"/>
      <c r="AD20" s="306"/>
      <c r="AE20" s="31"/>
    </row>
    <row r="21" spans="1:31" s="2" customFormat="1" ht="15.95" customHeight="1" x14ac:dyDescent="0.15">
      <c r="A21" s="5">
        <v>8</v>
      </c>
      <c r="B21" s="21" t="s">
        <v>196</v>
      </c>
      <c r="C21" s="498" t="s">
        <v>291</v>
      </c>
      <c r="D21" s="424">
        <v>9.43</v>
      </c>
      <c r="E21" s="425">
        <v>63201</v>
      </c>
      <c r="F21" s="184">
        <v>64317</v>
      </c>
      <c r="G21" s="475">
        <v>23030</v>
      </c>
      <c r="H21" s="521">
        <v>423</v>
      </c>
      <c r="I21" s="24">
        <v>3935</v>
      </c>
      <c r="J21" s="475">
        <v>1345</v>
      </c>
      <c r="K21" s="186">
        <v>2404</v>
      </c>
      <c r="L21" s="475">
        <v>1064</v>
      </c>
      <c r="M21" s="186">
        <v>16</v>
      </c>
      <c r="N21" s="425">
        <v>80</v>
      </c>
      <c r="O21" s="27">
        <v>19</v>
      </c>
      <c r="P21" s="186">
        <v>3731</v>
      </c>
      <c r="Q21" s="24">
        <v>303</v>
      </c>
      <c r="R21" s="184">
        <v>3413</v>
      </c>
      <c r="S21" s="475">
        <v>547</v>
      </c>
      <c r="T21" s="24"/>
      <c r="U21" s="432"/>
      <c r="V21" s="24">
        <v>148919</v>
      </c>
      <c r="W21" s="475">
        <v>35820</v>
      </c>
      <c r="X21" s="24"/>
      <c r="Y21" s="410"/>
      <c r="Z21" s="305">
        <v>56</v>
      </c>
      <c r="AA21" s="305">
        <v>4618</v>
      </c>
      <c r="AB21" s="304"/>
      <c r="AC21" s="304"/>
      <c r="AD21" s="306"/>
      <c r="AE21" s="31"/>
    </row>
    <row r="22" spans="1:31" s="2" customFormat="1" ht="15.95" customHeight="1" x14ac:dyDescent="0.15">
      <c r="A22" s="5">
        <v>9</v>
      </c>
      <c r="B22" s="21" t="s">
        <v>196</v>
      </c>
      <c r="C22" s="498" t="s">
        <v>292</v>
      </c>
      <c r="D22" s="424">
        <v>4.84</v>
      </c>
      <c r="E22" s="425">
        <v>79753</v>
      </c>
      <c r="F22" s="184">
        <v>101109</v>
      </c>
      <c r="G22" s="475">
        <v>29978</v>
      </c>
      <c r="H22" s="521">
        <v>4345</v>
      </c>
      <c r="I22" s="24">
        <v>3308</v>
      </c>
      <c r="J22" s="475">
        <v>1212</v>
      </c>
      <c r="K22" s="186">
        <v>2624</v>
      </c>
      <c r="L22" s="475">
        <v>991</v>
      </c>
      <c r="M22" s="186">
        <v>18</v>
      </c>
      <c r="N22" s="425">
        <v>111</v>
      </c>
      <c r="O22" s="27">
        <v>35</v>
      </c>
      <c r="P22" s="186">
        <v>3141</v>
      </c>
      <c r="Q22" s="24">
        <v>303</v>
      </c>
      <c r="R22" s="184">
        <v>8398</v>
      </c>
      <c r="S22" s="475">
        <v>1908</v>
      </c>
      <c r="T22" s="24"/>
      <c r="U22" s="432"/>
      <c r="V22" s="24">
        <v>451334</v>
      </c>
      <c r="W22" s="475">
        <v>180225</v>
      </c>
      <c r="X22" s="24"/>
      <c r="Y22" s="410"/>
      <c r="Z22" s="305">
        <v>66</v>
      </c>
      <c r="AA22" s="305">
        <v>10803</v>
      </c>
      <c r="AB22" s="304"/>
      <c r="AC22" s="304"/>
      <c r="AD22" s="306"/>
      <c r="AE22" s="31"/>
    </row>
    <row r="23" spans="1:31" s="2" customFormat="1" ht="15.95" customHeight="1" x14ac:dyDescent="0.15">
      <c r="A23" s="5">
        <v>10</v>
      </c>
      <c r="B23" s="21" t="s">
        <v>196</v>
      </c>
      <c r="C23" s="498" t="s">
        <v>293</v>
      </c>
      <c r="D23" s="424">
        <v>4.3899999999999997</v>
      </c>
      <c r="E23" s="425">
        <v>73710</v>
      </c>
      <c r="F23" s="184">
        <v>71003</v>
      </c>
      <c r="G23" s="475">
        <v>22031</v>
      </c>
      <c r="H23" s="521">
        <v>510</v>
      </c>
      <c r="I23" s="24">
        <v>3065</v>
      </c>
      <c r="J23" s="475">
        <v>1014</v>
      </c>
      <c r="K23" s="186">
        <v>2339</v>
      </c>
      <c r="L23" s="475">
        <v>905</v>
      </c>
      <c r="M23" s="186">
        <v>15</v>
      </c>
      <c r="N23" s="425">
        <v>81</v>
      </c>
      <c r="O23" s="27">
        <v>19</v>
      </c>
      <c r="P23" s="186">
        <v>2033</v>
      </c>
      <c r="Q23" s="24">
        <v>303</v>
      </c>
      <c r="R23" s="184">
        <v>2789</v>
      </c>
      <c r="S23" s="475">
        <v>382</v>
      </c>
      <c r="T23" s="24"/>
      <c r="U23" s="432"/>
      <c r="V23" s="24">
        <v>145417</v>
      </c>
      <c r="W23" s="475">
        <v>37921</v>
      </c>
      <c r="X23" s="24"/>
      <c r="Y23" s="410"/>
      <c r="Z23" s="305">
        <v>68</v>
      </c>
      <c r="AA23" s="305">
        <v>6208</v>
      </c>
      <c r="AB23" s="304"/>
      <c r="AC23" s="304"/>
      <c r="AD23" s="306"/>
      <c r="AE23" s="31"/>
    </row>
    <row r="24" spans="1:31" s="2" customFormat="1" ht="15.95" customHeight="1" x14ac:dyDescent="0.15">
      <c r="A24" s="5">
        <v>11</v>
      </c>
      <c r="B24" s="21" t="s">
        <v>196</v>
      </c>
      <c r="C24" s="498" t="s">
        <v>180</v>
      </c>
      <c r="D24" s="424">
        <v>14.22</v>
      </c>
      <c r="E24" s="425">
        <v>95745</v>
      </c>
      <c r="F24" s="184">
        <v>105797</v>
      </c>
      <c r="G24" s="475">
        <v>32534</v>
      </c>
      <c r="H24" s="521">
        <v>4283</v>
      </c>
      <c r="I24" s="24">
        <v>4578</v>
      </c>
      <c r="J24" s="475">
        <v>1185</v>
      </c>
      <c r="K24" s="186">
        <v>2682</v>
      </c>
      <c r="L24" s="475">
        <v>1012</v>
      </c>
      <c r="M24" s="186">
        <v>15</v>
      </c>
      <c r="N24" s="425">
        <v>132</v>
      </c>
      <c r="O24" s="27">
        <v>37</v>
      </c>
      <c r="P24" s="186">
        <v>5070</v>
      </c>
      <c r="Q24" s="24">
        <v>303</v>
      </c>
      <c r="R24" s="184">
        <v>9168</v>
      </c>
      <c r="S24" s="475">
        <v>1859</v>
      </c>
      <c r="T24" s="24"/>
      <c r="U24" s="432"/>
      <c r="V24" s="24">
        <v>464563</v>
      </c>
      <c r="W24" s="475">
        <v>113225</v>
      </c>
      <c r="X24" s="24"/>
      <c r="Y24" s="410"/>
      <c r="Z24" s="305">
        <v>97</v>
      </c>
      <c r="AA24" s="76">
        <v>8825</v>
      </c>
      <c r="AB24" s="304"/>
      <c r="AC24" s="304"/>
      <c r="AD24" s="306"/>
      <c r="AE24" s="426"/>
    </row>
    <row r="25" spans="1:31" s="2" customFormat="1" ht="15.95" customHeight="1" x14ac:dyDescent="0.15">
      <c r="A25" s="5">
        <v>12</v>
      </c>
      <c r="B25" s="21" t="s">
        <v>196</v>
      </c>
      <c r="C25" s="498" t="s">
        <v>181</v>
      </c>
      <c r="D25" s="424">
        <v>12.64</v>
      </c>
      <c r="E25" s="425">
        <v>181201</v>
      </c>
      <c r="F25" s="184">
        <v>71422</v>
      </c>
      <c r="G25" s="475">
        <v>25947</v>
      </c>
      <c r="H25" s="521">
        <v>488</v>
      </c>
      <c r="I25" s="24">
        <v>3202</v>
      </c>
      <c r="J25" s="475">
        <v>872</v>
      </c>
      <c r="K25" s="186">
        <v>2255</v>
      </c>
      <c r="L25" s="475">
        <v>805</v>
      </c>
      <c r="M25" s="186">
        <v>13</v>
      </c>
      <c r="N25" s="425">
        <v>80</v>
      </c>
      <c r="O25" s="27">
        <v>38</v>
      </c>
      <c r="P25" s="186">
        <v>3488</v>
      </c>
      <c r="Q25" s="24">
        <v>303</v>
      </c>
      <c r="R25" s="184">
        <v>6617</v>
      </c>
      <c r="S25" s="475">
        <v>901</v>
      </c>
      <c r="T25" s="24"/>
      <c r="U25" s="432"/>
      <c r="V25" s="24">
        <v>365933</v>
      </c>
      <c r="W25" s="475">
        <v>100380</v>
      </c>
      <c r="X25" s="24"/>
      <c r="Y25" s="410"/>
      <c r="Z25" s="305">
        <v>90</v>
      </c>
      <c r="AA25" s="305">
        <v>8998</v>
      </c>
      <c r="AB25" s="304"/>
      <c r="AC25" s="304"/>
      <c r="AD25" s="306"/>
      <c r="AE25" s="31"/>
    </row>
    <row r="26" spans="1:31" s="2" customFormat="1" ht="15.95" customHeight="1" x14ac:dyDescent="0.15">
      <c r="A26" s="5">
        <v>13</v>
      </c>
      <c r="B26" s="21" t="s">
        <v>196</v>
      </c>
      <c r="C26" s="498" t="s">
        <v>182</v>
      </c>
      <c r="D26" s="424">
        <v>13.27</v>
      </c>
      <c r="E26" s="425">
        <v>176289</v>
      </c>
      <c r="F26" s="184">
        <v>104485</v>
      </c>
      <c r="G26" s="475">
        <v>33310</v>
      </c>
      <c r="H26" s="521">
        <v>3115</v>
      </c>
      <c r="I26" s="24">
        <v>4265</v>
      </c>
      <c r="J26" s="475">
        <v>1479</v>
      </c>
      <c r="K26" s="186">
        <v>2859</v>
      </c>
      <c r="L26" s="475">
        <v>1311</v>
      </c>
      <c r="M26" s="186">
        <v>20</v>
      </c>
      <c r="N26" s="425">
        <v>126</v>
      </c>
      <c r="O26" s="27">
        <v>39</v>
      </c>
      <c r="P26" s="186">
        <v>3504</v>
      </c>
      <c r="Q26" s="24">
        <v>303</v>
      </c>
      <c r="R26" s="184">
        <v>8229</v>
      </c>
      <c r="S26" s="475">
        <v>1310</v>
      </c>
      <c r="T26" s="24"/>
      <c r="U26" s="432"/>
      <c r="V26" s="24">
        <v>447157</v>
      </c>
      <c r="W26" s="475">
        <v>120670</v>
      </c>
      <c r="X26" s="24"/>
      <c r="Y26" s="410"/>
      <c r="Z26" s="305">
        <v>72</v>
      </c>
      <c r="AA26" s="305">
        <v>6412</v>
      </c>
      <c r="AB26" s="304"/>
      <c r="AC26" s="304"/>
      <c r="AD26" s="306"/>
      <c r="AE26" s="31"/>
    </row>
    <row r="27" spans="1:31" s="2" customFormat="1" ht="15.95" customHeight="1" x14ac:dyDescent="0.15">
      <c r="A27" s="5">
        <v>14</v>
      </c>
      <c r="B27" s="21" t="s">
        <v>196</v>
      </c>
      <c r="C27" s="498" t="s">
        <v>183</v>
      </c>
      <c r="D27" s="424">
        <v>4.54</v>
      </c>
      <c r="E27" s="425">
        <v>83193</v>
      </c>
      <c r="F27" s="184">
        <v>92284</v>
      </c>
      <c r="G27" s="475">
        <v>29734</v>
      </c>
      <c r="H27" s="521">
        <v>3702</v>
      </c>
      <c r="I27" s="24">
        <v>3159</v>
      </c>
      <c r="J27" s="475">
        <v>1149</v>
      </c>
      <c r="K27" s="186">
        <v>2822</v>
      </c>
      <c r="L27" s="475">
        <v>1119</v>
      </c>
      <c r="M27" s="186">
        <v>16</v>
      </c>
      <c r="N27" s="425">
        <v>144</v>
      </c>
      <c r="O27" s="27">
        <v>25</v>
      </c>
      <c r="P27" s="186">
        <v>2386</v>
      </c>
      <c r="Q27" s="24">
        <v>303</v>
      </c>
      <c r="R27" s="184">
        <v>8574</v>
      </c>
      <c r="S27" s="475">
        <v>1497</v>
      </c>
      <c r="T27" s="24"/>
      <c r="U27" s="432"/>
      <c r="V27" s="24">
        <v>430826</v>
      </c>
      <c r="W27" s="475">
        <v>115413</v>
      </c>
      <c r="X27" s="24"/>
      <c r="Y27" s="410"/>
      <c r="Z27" s="305">
        <v>65</v>
      </c>
      <c r="AA27" s="305">
        <v>5648</v>
      </c>
      <c r="AB27" s="304"/>
      <c r="AC27" s="304"/>
      <c r="AD27" s="306"/>
      <c r="AE27" s="31"/>
    </row>
    <row r="28" spans="1:31" s="2" customFormat="1" ht="15.95" customHeight="1" x14ac:dyDescent="0.15">
      <c r="A28" s="5">
        <v>15</v>
      </c>
      <c r="B28" s="21" t="s">
        <v>196</v>
      </c>
      <c r="C28" s="498" t="s">
        <v>184</v>
      </c>
      <c r="D28" s="424">
        <v>8.3699999999999992</v>
      </c>
      <c r="E28" s="425">
        <v>129191</v>
      </c>
      <c r="F28" s="184">
        <v>66770</v>
      </c>
      <c r="G28" s="475">
        <v>24357</v>
      </c>
      <c r="H28" s="521">
        <v>558</v>
      </c>
      <c r="I28" s="24">
        <v>3035</v>
      </c>
      <c r="J28" s="475">
        <v>1010</v>
      </c>
      <c r="K28" s="186">
        <v>2441</v>
      </c>
      <c r="L28" s="475">
        <v>874</v>
      </c>
      <c r="M28" s="186">
        <v>20</v>
      </c>
      <c r="N28" s="425">
        <v>81</v>
      </c>
      <c r="O28" s="27">
        <v>21</v>
      </c>
      <c r="P28" s="186">
        <v>3758</v>
      </c>
      <c r="Q28" s="24">
        <v>303</v>
      </c>
      <c r="R28" s="184">
        <v>4187</v>
      </c>
      <c r="S28" s="475">
        <v>639</v>
      </c>
      <c r="T28" s="24"/>
      <c r="U28" s="432"/>
      <c r="V28" s="24">
        <v>208245</v>
      </c>
      <c r="W28" s="475">
        <v>45595</v>
      </c>
      <c r="X28" s="24"/>
      <c r="Y28" s="410"/>
      <c r="Z28" s="305">
        <v>88</v>
      </c>
      <c r="AA28" s="305">
        <v>8722</v>
      </c>
      <c r="AB28" s="304"/>
      <c r="AC28" s="304"/>
      <c r="AD28" s="306"/>
      <c r="AE28" s="31"/>
    </row>
    <row r="29" spans="1:31" s="2" customFormat="1" ht="15.95" customHeight="1" x14ac:dyDescent="0.15">
      <c r="A29" s="5">
        <v>16</v>
      </c>
      <c r="B29" s="21" t="s">
        <v>196</v>
      </c>
      <c r="C29" s="498" t="s">
        <v>294</v>
      </c>
      <c r="D29" s="424">
        <v>6.32</v>
      </c>
      <c r="E29" s="425">
        <v>90694</v>
      </c>
      <c r="F29" s="184">
        <v>102596</v>
      </c>
      <c r="G29" s="475">
        <v>29987</v>
      </c>
      <c r="H29" s="521">
        <v>3197</v>
      </c>
      <c r="I29" s="24">
        <v>4422</v>
      </c>
      <c r="J29" s="475">
        <v>1433</v>
      </c>
      <c r="K29" s="186">
        <v>2782</v>
      </c>
      <c r="L29" s="475">
        <v>1054</v>
      </c>
      <c r="M29" s="186">
        <v>16</v>
      </c>
      <c r="N29" s="425">
        <v>125</v>
      </c>
      <c r="O29" s="27">
        <v>36</v>
      </c>
      <c r="P29" s="186">
        <v>3681</v>
      </c>
      <c r="Q29" s="24">
        <v>303</v>
      </c>
      <c r="R29" s="184">
        <v>9893</v>
      </c>
      <c r="S29" s="475">
        <v>1616</v>
      </c>
      <c r="T29" s="24"/>
      <c r="U29" s="432"/>
      <c r="V29" s="24">
        <v>578459</v>
      </c>
      <c r="W29" s="475">
        <v>150879</v>
      </c>
      <c r="X29" s="24"/>
      <c r="Y29" s="410"/>
      <c r="Z29" s="305">
        <v>78</v>
      </c>
      <c r="AA29" s="305">
        <v>7835</v>
      </c>
      <c r="AB29" s="304"/>
      <c r="AC29" s="304"/>
      <c r="AD29" s="306"/>
      <c r="AE29" s="31"/>
    </row>
    <row r="30" spans="1:31" s="2" customFormat="1" ht="15.95" customHeight="1" x14ac:dyDescent="0.15">
      <c r="A30" s="5">
        <v>17</v>
      </c>
      <c r="B30" s="21" t="s">
        <v>196</v>
      </c>
      <c r="C30" s="498" t="s">
        <v>185</v>
      </c>
      <c r="D30" s="424">
        <v>8.3800000000000008</v>
      </c>
      <c r="E30" s="425">
        <v>167117</v>
      </c>
      <c r="F30" s="184">
        <v>91734</v>
      </c>
      <c r="G30" s="475">
        <v>33118</v>
      </c>
      <c r="H30" s="521">
        <v>2535</v>
      </c>
      <c r="I30" s="24">
        <v>5488</v>
      </c>
      <c r="J30" s="475">
        <v>1816</v>
      </c>
      <c r="K30" s="186">
        <v>3533</v>
      </c>
      <c r="L30" s="475">
        <v>1441</v>
      </c>
      <c r="M30" s="186">
        <v>13</v>
      </c>
      <c r="N30" s="425">
        <v>125</v>
      </c>
      <c r="O30" s="27">
        <v>88</v>
      </c>
      <c r="P30" s="186">
        <v>782</v>
      </c>
      <c r="Q30" s="24">
        <v>303</v>
      </c>
      <c r="R30" s="184">
        <v>12619</v>
      </c>
      <c r="S30" s="475">
        <v>2548</v>
      </c>
      <c r="T30" s="24"/>
      <c r="U30" s="432"/>
      <c r="V30" s="24">
        <v>644998</v>
      </c>
      <c r="W30" s="475">
        <v>208681</v>
      </c>
      <c r="X30" s="24"/>
      <c r="Y30" s="410"/>
      <c r="Z30" s="305">
        <v>78</v>
      </c>
      <c r="AA30" s="305">
        <v>14598</v>
      </c>
      <c r="AB30" s="304"/>
      <c r="AC30" s="304"/>
      <c r="AD30" s="306"/>
      <c r="AE30" s="31"/>
    </row>
    <row r="31" spans="1:31" s="2" customFormat="1" ht="15.95" customHeight="1" x14ac:dyDescent="0.15">
      <c r="A31" s="5">
        <v>18</v>
      </c>
      <c r="B31" s="21" t="s">
        <v>196</v>
      </c>
      <c r="C31" s="498" t="s">
        <v>295</v>
      </c>
      <c r="D31" s="424">
        <v>8.17</v>
      </c>
      <c r="E31" s="425">
        <v>111442</v>
      </c>
      <c r="F31" s="184">
        <v>96818</v>
      </c>
      <c r="G31" s="475">
        <v>31614</v>
      </c>
      <c r="H31" s="521">
        <v>5004</v>
      </c>
      <c r="I31" s="24">
        <v>2932</v>
      </c>
      <c r="J31" s="475">
        <v>1237</v>
      </c>
      <c r="K31" s="186">
        <v>2611</v>
      </c>
      <c r="L31" s="475">
        <v>1173</v>
      </c>
      <c r="M31" s="186">
        <v>17</v>
      </c>
      <c r="N31" s="425">
        <v>127</v>
      </c>
      <c r="O31" s="27">
        <v>32</v>
      </c>
      <c r="P31" s="186">
        <v>4674</v>
      </c>
      <c r="Q31" s="24">
        <v>304</v>
      </c>
      <c r="R31" s="184">
        <v>12066</v>
      </c>
      <c r="S31" s="475">
        <v>2671</v>
      </c>
      <c r="T31" s="24"/>
      <c r="U31" s="432"/>
      <c r="V31" s="24">
        <v>578472</v>
      </c>
      <c r="W31" s="475">
        <v>198196</v>
      </c>
      <c r="X31" s="24"/>
      <c r="Y31" s="410"/>
      <c r="Z31" s="305">
        <v>96</v>
      </c>
      <c r="AA31" s="305">
        <v>12889</v>
      </c>
      <c r="AB31" s="304"/>
      <c r="AC31" s="304"/>
      <c r="AD31" s="306"/>
      <c r="AE31" s="31"/>
    </row>
    <row r="32" spans="1:31" s="2" customFormat="1" ht="15.95" customHeight="1" x14ac:dyDescent="0.15">
      <c r="A32" s="5">
        <v>19</v>
      </c>
      <c r="B32" s="21" t="s">
        <v>196</v>
      </c>
      <c r="C32" s="498" t="s">
        <v>296</v>
      </c>
      <c r="D32" s="424">
        <v>5.98</v>
      </c>
      <c r="E32" s="425">
        <v>109675</v>
      </c>
      <c r="F32" s="184">
        <v>100886</v>
      </c>
      <c r="G32" s="475">
        <v>32420</v>
      </c>
      <c r="H32" s="521">
        <v>2900</v>
      </c>
      <c r="I32" s="24">
        <v>3690</v>
      </c>
      <c r="J32" s="475">
        <v>997</v>
      </c>
      <c r="K32" s="186">
        <v>2594</v>
      </c>
      <c r="L32" s="475">
        <v>863</v>
      </c>
      <c r="M32" s="186">
        <v>16</v>
      </c>
      <c r="N32" s="425">
        <v>118</v>
      </c>
      <c r="O32" s="27">
        <v>33</v>
      </c>
      <c r="P32" s="186">
        <v>4171</v>
      </c>
      <c r="Q32" s="24">
        <v>303</v>
      </c>
      <c r="R32" s="184">
        <v>11983</v>
      </c>
      <c r="S32" s="475">
        <v>2098</v>
      </c>
      <c r="T32" s="24"/>
      <c r="U32" s="432"/>
      <c r="V32" s="24">
        <v>608618</v>
      </c>
      <c r="W32" s="475">
        <v>182654</v>
      </c>
      <c r="X32" s="24"/>
      <c r="Y32" s="410"/>
      <c r="Z32" s="305">
        <v>61</v>
      </c>
      <c r="AA32" s="305">
        <v>5847</v>
      </c>
      <c r="AB32" s="304"/>
      <c r="AC32" s="304"/>
      <c r="AD32" s="306"/>
      <c r="AE32" s="31"/>
    </row>
    <row r="33" spans="1:32" s="2" customFormat="1" ht="15.95" customHeight="1" x14ac:dyDescent="0.15">
      <c r="A33" s="5">
        <v>20</v>
      </c>
      <c r="B33" s="21" t="s">
        <v>196</v>
      </c>
      <c r="C33" s="498" t="s">
        <v>186</v>
      </c>
      <c r="D33" s="424">
        <v>20.61</v>
      </c>
      <c r="E33" s="425">
        <v>120869</v>
      </c>
      <c r="F33" s="184">
        <v>71201</v>
      </c>
      <c r="G33" s="475">
        <v>27982</v>
      </c>
      <c r="H33" s="521">
        <v>735</v>
      </c>
      <c r="I33" s="24">
        <v>3016</v>
      </c>
      <c r="J33" s="475">
        <v>927</v>
      </c>
      <c r="K33" s="186">
        <v>2433</v>
      </c>
      <c r="L33" s="475">
        <v>862</v>
      </c>
      <c r="M33" s="186">
        <v>13</v>
      </c>
      <c r="N33" s="425">
        <v>76</v>
      </c>
      <c r="O33" s="27">
        <v>12</v>
      </c>
      <c r="P33" s="186">
        <v>2575</v>
      </c>
      <c r="Q33" s="24">
        <v>303</v>
      </c>
      <c r="R33" s="184">
        <v>5414</v>
      </c>
      <c r="S33" s="475">
        <v>1027</v>
      </c>
      <c r="T33" s="24"/>
      <c r="U33" s="432"/>
      <c r="V33" s="24">
        <v>286812</v>
      </c>
      <c r="W33" s="475">
        <v>81228</v>
      </c>
      <c r="X33" s="24"/>
      <c r="Y33" s="410"/>
      <c r="Z33" s="305">
        <v>71</v>
      </c>
      <c r="AA33" s="305">
        <v>7131</v>
      </c>
      <c r="AB33" s="304"/>
      <c r="AC33" s="304"/>
      <c r="AD33" s="306"/>
      <c r="AE33" s="31"/>
    </row>
    <row r="34" spans="1:32" s="2" customFormat="1" ht="15.95" customHeight="1" x14ac:dyDescent="0.15">
      <c r="A34" s="5">
        <v>21</v>
      </c>
      <c r="B34" s="21" t="s">
        <v>196</v>
      </c>
      <c r="C34" s="498" t="s">
        <v>297</v>
      </c>
      <c r="D34" s="424">
        <v>9.4</v>
      </c>
      <c r="E34" s="425">
        <v>153067</v>
      </c>
      <c r="F34" s="184">
        <v>102536</v>
      </c>
      <c r="G34" s="475">
        <v>33135</v>
      </c>
      <c r="H34" s="521">
        <v>4519</v>
      </c>
      <c r="I34" s="24">
        <v>3694</v>
      </c>
      <c r="J34" s="475">
        <v>1035</v>
      </c>
      <c r="K34" s="186">
        <v>2711</v>
      </c>
      <c r="L34" s="475">
        <v>889</v>
      </c>
      <c r="M34" s="186">
        <v>18</v>
      </c>
      <c r="N34" s="425">
        <v>151</v>
      </c>
      <c r="O34" s="27">
        <v>30</v>
      </c>
      <c r="P34" s="186">
        <v>3919</v>
      </c>
      <c r="Q34" s="24">
        <v>303</v>
      </c>
      <c r="R34" s="184">
        <v>13124</v>
      </c>
      <c r="S34" s="475">
        <v>2175</v>
      </c>
      <c r="T34" s="24"/>
      <c r="U34" s="432"/>
      <c r="V34" s="24">
        <v>686014</v>
      </c>
      <c r="W34" s="475">
        <v>190308</v>
      </c>
      <c r="X34" s="24"/>
      <c r="Y34" s="410"/>
      <c r="Z34" s="305">
        <v>144</v>
      </c>
      <c r="AA34" s="305">
        <v>9914</v>
      </c>
      <c r="AB34" s="304"/>
      <c r="AC34" s="304"/>
      <c r="AD34" s="306"/>
      <c r="AE34" s="31"/>
    </row>
    <row r="35" spans="1:32" s="2" customFormat="1" ht="15.95" customHeight="1" x14ac:dyDescent="0.15">
      <c r="A35" s="5">
        <v>22</v>
      </c>
      <c r="B35" s="21" t="s">
        <v>196</v>
      </c>
      <c r="C35" s="498" t="s">
        <v>187</v>
      </c>
      <c r="D35" s="424">
        <v>9.75</v>
      </c>
      <c r="E35" s="425">
        <v>126152</v>
      </c>
      <c r="F35" s="184">
        <v>64211</v>
      </c>
      <c r="G35" s="475">
        <v>23020</v>
      </c>
      <c r="H35" s="521">
        <v>425</v>
      </c>
      <c r="I35" s="24">
        <v>2857</v>
      </c>
      <c r="J35" s="475">
        <v>993</v>
      </c>
      <c r="K35" s="186">
        <v>2423</v>
      </c>
      <c r="L35" s="475">
        <v>925</v>
      </c>
      <c r="M35" s="186">
        <v>14</v>
      </c>
      <c r="N35" s="425">
        <v>88</v>
      </c>
      <c r="O35" s="27">
        <v>17</v>
      </c>
      <c r="P35" s="186">
        <v>4196</v>
      </c>
      <c r="Q35" s="24">
        <v>304</v>
      </c>
      <c r="R35" s="184">
        <v>7354</v>
      </c>
      <c r="S35" s="475">
        <v>1370</v>
      </c>
      <c r="T35" s="24"/>
      <c r="U35" s="432"/>
      <c r="V35" s="24">
        <v>457354</v>
      </c>
      <c r="W35" s="475">
        <v>138884</v>
      </c>
      <c r="X35" s="24"/>
      <c r="Y35" s="410"/>
      <c r="Z35" s="305">
        <v>148</v>
      </c>
      <c r="AA35" s="305">
        <v>7478</v>
      </c>
      <c r="AB35" s="304"/>
      <c r="AC35" s="304"/>
      <c r="AD35" s="306"/>
      <c r="AE35" s="31"/>
    </row>
    <row r="36" spans="1:32" s="2" customFormat="1" ht="15.95" customHeight="1" x14ac:dyDescent="0.15">
      <c r="A36" s="5">
        <v>23</v>
      </c>
      <c r="B36" s="21" t="s">
        <v>196</v>
      </c>
      <c r="C36" s="498" t="s">
        <v>188</v>
      </c>
      <c r="D36" s="424">
        <v>15.28</v>
      </c>
      <c r="E36" s="425">
        <v>193219</v>
      </c>
      <c r="F36" s="184">
        <v>95025</v>
      </c>
      <c r="G36" s="475">
        <v>29711</v>
      </c>
      <c r="H36" s="521">
        <v>2946</v>
      </c>
      <c r="I36" s="24">
        <v>3768</v>
      </c>
      <c r="J36" s="475">
        <v>1093</v>
      </c>
      <c r="K36" s="186">
        <v>2639</v>
      </c>
      <c r="L36" s="475">
        <v>972</v>
      </c>
      <c r="M36" s="186">
        <v>16</v>
      </c>
      <c r="N36" s="425">
        <v>121</v>
      </c>
      <c r="O36" s="27">
        <v>25</v>
      </c>
      <c r="P36" s="186">
        <v>3156</v>
      </c>
      <c r="Q36" s="24">
        <v>303</v>
      </c>
      <c r="R36" s="184">
        <v>9404</v>
      </c>
      <c r="S36" s="475">
        <v>1799</v>
      </c>
      <c r="T36" s="24"/>
      <c r="U36" s="432"/>
      <c r="V36" s="24">
        <v>479482</v>
      </c>
      <c r="W36" s="475">
        <v>132841</v>
      </c>
      <c r="X36" s="24"/>
      <c r="Y36" s="410"/>
      <c r="Z36" s="305">
        <v>129</v>
      </c>
      <c r="AA36" s="305">
        <v>7872</v>
      </c>
      <c r="AB36" s="304"/>
      <c r="AC36" s="304"/>
      <c r="AD36" s="306"/>
      <c r="AE36" s="31"/>
    </row>
    <row r="37" spans="1:32" s="2" customFormat="1" ht="15.95" customHeight="1" x14ac:dyDescent="0.15">
      <c r="A37" s="5">
        <v>24</v>
      </c>
      <c r="B37" s="21" t="s">
        <v>196</v>
      </c>
      <c r="C37" s="498" t="s">
        <v>189</v>
      </c>
      <c r="D37" s="424">
        <v>7.37</v>
      </c>
      <c r="E37" s="425">
        <v>109064</v>
      </c>
      <c r="F37" s="184">
        <v>62731</v>
      </c>
      <c r="G37" s="475">
        <v>19448</v>
      </c>
      <c r="H37" s="521">
        <v>530</v>
      </c>
      <c r="I37" s="24">
        <v>3234</v>
      </c>
      <c r="J37" s="475">
        <v>797</v>
      </c>
      <c r="K37" s="186">
        <v>2490</v>
      </c>
      <c r="L37" s="475">
        <v>735</v>
      </c>
      <c r="M37" s="186">
        <v>16</v>
      </c>
      <c r="N37" s="425">
        <v>83</v>
      </c>
      <c r="O37" s="27">
        <v>21</v>
      </c>
      <c r="P37" s="186">
        <v>3281</v>
      </c>
      <c r="Q37" s="24">
        <v>303</v>
      </c>
      <c r="R37" s="184">
        <v>4811</v>
      </c>
      <c r="S37" s="475">
        <v>618</v>
      </c>
      <c r="T37" s="24"/>
      <c r="U37" s="432"/>
      <c r="V37" s="24">
        <v>257086</v>
      </c>
      <c r="W37" s="475">
        <v>43818</v>
      </c>
      <c r="X37" s="24"/>
      <c r="Y37" s="410"/>
      <c r="Z37" s="305">
        <v>27</v>
      </c>
      <c r="AA37" s="305">
        <v>3565</v>
      </c>
      <c r="AB37" s="304"/>
      <c r="AC37" s="304"/>
      <c r="AD37" s="306"/>
      <c r="AE37" s="31"/>
    </row>
    <row r="38" spans="1:32" s="16" customFormat="1" ht="14.1" customHeight="1" x14ac:dyDescent="0.15">
      <c r="A38" s="219"/>
      <c r="B38" s="169"/>
      <c r="C38" s="170"/>
      <c r="D38" s="525"/>
      <c r="E38" s="36"/>
      <c r="F38" s="38"/>
      <c r="G38" s="482"/>
      <c r="H38" s="44"/>
      <c r="I38" s="171"/>
      <c r="J38" s="482"/>
      <c r="K38" s="171"/>
      <c r="L38" s="482"/>
      <c r="M38" s="525"/>
      <c r="N38" s="525"/>
      <c r="O38" s="525"/>
      <c r="P38" s="525"/>
      <c r="Q38" s="171"/>
      <c r="R38" s="24"/>
      <c r="S38" s="475"/>
      <c r="T38" s="24"/>
      <c r="U38" s="471"/>
      <c r="V38" s="171"/>
      <c r="W38" s="482"/>
      <c r="X38" s="24"/>
      <c r="Y38" s="410"/>
      <c r="Z38" s="1"/>
      <c r="AA38" s="525"/>
      <c r="AB38" s="525"/>
      <c r="AC38" s="525"/>
      <c r="AD38" s="533"/>
      <c r="AE38" s="31"/>
    </row>
    <row r="39" spans="1:32" s="16" customFormat="1" ht="15" customHeight="1" x14ac:dyDescent="0.15">
      <c r="A39" s="5"/>
      <c r="B39" s="173" t="s">
        <v>4</v>
      </c>
      <c r="C39" s="187"/>
      <c r="D39" s="175"/>
      <c r="E39" s="177"/>
      <c r="F39" s="57"/>
      <c r="G39" s="188"/>
      <c r="H39" s="177"/>
      <c r="I39" s="178"/>
      <c r="J39" s="188"/>
      <c r="K39" s="178"/>
      <c r="L39" s="188"/>
      <c r="M39" s="175"/>
      <c r="N39" s="175"/>
      <c r="O39" s="175"/>
      <c r="P39" s="175"/>
      <c r="Q39" s="178"/>
      <c r="R39" s="179"/>
      <c r="S39" s="534"/>
      <c r="T39" s="179"/>
      <c r="U39" s="181"/>
      <c r="V39" s="57"/>
      <c r="W39" s="188"/>
      <c r="X39" s="179"/>
      <c r="Y39" s="58"/>
      <c r="Z39" s="182"/>
      <c r="AA39" s="175"/>
      <c r="AB39" s="175"/>
      <c r="AC39" s="175"/>
      <c r="AD39" s="183"/>
      <c r="AE39" s="23"/>
    </row>
    <row r="40" spans="1:32" ht="15.95" customHeight="1" x14ac:dyDescent="0.15">
      <c r="A40" s="470">
        <v>1</v>
      </c>
      <c r="B40" s="758" t="s">
        <v>92</v>
      </c>
      <c r="C40" s="759"/>
      <c r="D40" s="398">
        <v>98.75</v>
      </c>
      <c r="E40" s="535">
        <v>10044</v>
      </c>
      <c r="F40" s="234">
        <v>32598</v>
      </c>
      <c r="G40" s="475">
        <v>13523</v>
      </c>
      <c r="H40" s="535">
        <v>6</v>
      </c>
      <c r="I40" s="234">
        <v>1824</v>
      </c>
      <c r="J40" s="475">
        <v>655</v>
      </c>
      <c r="K40" s="234">
        <v>1283</v>
      </c>
      <c r="L40" s="475"/>
      <c r="M40" s="383">
        <v>1</v>
      </c>
      <c r="N40" s="383">
        <v>22</v>
      </c>
      <c r="O40" s="383">
        <v>0</v>
      </c>
      <c r="P40" s="383">
        <v>1516</v>
      </c>
      <c r="Q40" s="234">
        <v>302</v>
      </c>
      <c r="R40" s="101">
        <v>6249</v>
      </c>
      <c r="S40" s="482" t="s">
        <v>241</v>
      </c>
      <c r="T40" s="746"/>
      <c r="U40" s="747"/>
      <c r="V40" s="234">
        <v>27405</v>
      </c>
      <c r="W40" s="189" t="s">
        <v>100</v>
      </c>
      <c r="X40" s="746"/>
      <c r="Y40" s="747"/>
      <c r="Z40" s="536">
        <v>12</v>
      </c>
      <c r="AA40" s="383">
        <v>3024</v>
      </c>
      <c r="AB40" s="489"/>
      <c r="AC40" s="489"/>
      <c r="AD40" s="469"/>
      <c r="AE40" s="537" t="s">
        <v>306</v>
      </c>
      <c r="AF40" s="16"/>
    </row>
    <row r="41" spans="1:32" s="2" customFormat="1" ht="15.95" customHeight="1" x14ac:dyDescent="0.15">
      <c r="A41" s="5">
        <v>2</v>
      </c>
      <c r="B41" s="659" t="s">
        <v>119</v>
      </c>
      <c r="C41" s="676"/>
      <c r="D41" s="445">
        <v>34.340000000000003</v>
      </c>
      <c r="E41" s="34">
        <v>19879</v>
      </c>
      <c r="F41" s="35">
        <v>140131</v>
      </c>
      <c r="G41" s="475">
        <v>39829</v>
      </c>
      <c r="H41" s="34">
        <v>3136</v>
      </c>
      <c r="I41" s="35">
        <v>3795</v>
      </c>
      <c r="J41" s="482">
        <v>1081</v>
      </c>
      <c r="K41" s="35">
        <v>2929</v>
      </c>
      <c r="L41" s="482">
        <v>982</v>
      </c>
      <c r="M41" s="92">
        <v>5</v>
      </c>
      <c r="N41" s="92">
        <v>65</v>
      </c>
      <c r="O41" s="92">
        <v>162</v>
      </c>
      <c r="P41" s="93">
        <v>4618</v>
      </c>
      <c r="Q41" s="35">
        <v>282</v>
      </c>
      <c r="R41" s="35">
        <v>4284</v>
      </c>
      <c r="S41" s="446">
        <v>597</v>
      </c>
      <c r="T41" s="447"/>
      <c r="U41" s="77"/>
      <c r="V41" s="35">
        <v>199398</v>
      </c>
      <c r="W41" s="189">
        <v>25283</v>
      </c>
      <c r="X41" s="35"/>
      <c r="Y41" s="77"/>
      <c r="Z41" s="92">
        <v>36</v>
      </c>
      <c r="AA41" s="92">
        <v>3564</v>
      </c>
      <c r="AB41" s="93"/>
      <c r="AC41" s="93"/>
      <c r="AD41" s="469"/>
      <c r="AE41" s="481"/>
    </row>
    <row r="42" spans="1:32" s="2" customFormat="1" ht="15.95" customHeight="1" x14ac:dyDescent="0.15">
      <c r="A42" s="5">
        <v>3</v>
      </c>
      <c r="B42" s="659" t="s">
        <v>120</v>
      </c>
      <c r="C42" s="676"/>
      <c r="D42" s="72">
        <v>22.14</v>
      </c>
      <c r="E42" s="34">
        <v>103607</v>
      </c>
      <c r="F42" s="35">
        <v>336333</v>
      </c>
      <c r="G42" s="475">
        <v>115714</v>
      </c>
      <c r="H42" s="34">
        <v>3111</v>
      </c>
      <c r="I42" s="35">
        <v>12505</v>
      </c>
      <c r="J42" s="475">
        <v>5381</v>
      </c>
      <c r="K42" s="35">
        <v>10068</v>
      </c>
      <c r="L42" s="475">
        <v>5319</v>
      </c>
      <c r="M42" s="92">
        <v>24</v>
      </c>
      <c r="N42" s="92">
        <v>275</v>
      </c>
      <c r="O42" s="92">
        <v>195</v>
      </c>
      <c r="P42" s="92">
        <v>11074</v>
      </c>
      <c r="Q42" s="35">
        <v>205</v>
      </c>
      <c r="R42" s="35">
        <v>16437</v>
      </c>
      <c r="S42" s="475">
        <v>3939</v>
      </c>
      <c r="T42" s="746" t="s">
        <v>97</v>
      </c>
      <c r="U42" s="747"/>
      <c r="V42" s="35">
        <v>432552</v>
      </c>
      <c r="W42" s="475">
        <v>172540</v>
      </c>
      <c r="X42" s="35">
        <v>8619</v>
      </c>
      <c r="Y42" s="407">
        <v>2805</v>
      </c>
      <c r="Z42" s="92">
        <v>26</v>
      </c>
      <c r="AA42" s="92">
        <v>44326</v>
      </c>
      <c r="AB42" s="190">
        <v>1</v>
      </c>
      <c r="AC42" s="93">
        <v>14</v>
      </c>
      <c r="AD42" s="469" t="s">
        <v>217</v>
      </c>
      <c r="AE42" s="510" t="s">
        <v>299</v>
      </c>
    </row>
    <row r="43" spans="1:32" s="2" customFormat="1" ht="15.95" customHeight="1" x14ac:dyDescent="0.15">
      <c r="A43" s="5">
        <v>4</v>
      </c>
      <c r="B43" s="21" t="s">
        <v>300</v>
      </c>
      <c r="C43" s="500" t="s">
        <v>5</v>
      </c>
      <c r="D43" s="344" t="s">
        <v>95</v>
      </c>
      <c r="E43" s="191" t="s">
        <v>95</v>
      </c>
      <c r="F43" s="35">
        <v>41218</v>
      </c>
      <c r="G43" s="475">
        <v>17596</v>
      </c>
      <c r="H43" s="34">
        <v>0</v>
      </c>
      <c r="I43" s="35">
        <v>2464</v>
      </c>
      <c r="J43" s="475">
        <v>712</v>
      </c>
      <c r="K43" s="35">
        <v>2229</v>
      </c>
      <c r="L43" s="475">
        <v>661</v>
      </c>
      <c r="M43" s="92">
        <v>6</v>
      </c>
      <c r="N43" s="92">
        <v>105</v>
      </c>
      <c r="O43" s="92">
        <v>0</v>
      </c>
      <c r="P43" s="302" t="s">
        <v>95</v>
      </c>
      <c r="Q43" s="35">
        <v>336</v>
      </c>
      <c r="R43" s="713" t="s">
        <v>224</v>
      </c>
      <c r="S43" s="714"/>
      <c r="T43" s="73"/>
      <c r="U43" s="492"/>
      <c r="V43" s="35">
        <v>186453</v>
      </c>
      <c r="W43" s="482">
        <v>69255</v>
      </c>
      <c r="X43" s="35"/>
      <c r="Y43" s="475"/>
      <c r="Z43" s="343">
        <v>0</v>
      </c>
      <c r="AA43" s="92">
        <v>0</v>
      </c>
      <c r="AB43" s="501"/>
      <c r="AC43" s="501"/>
      <c r="AD43" s="514"/>
      <c r="AE43" s="493" t="s">
        <v>307</v>
      </c>
    </row>
    <row r="44" spans="1:32" s="408" customFormat="1" x14ac:dyDescent="0.15">
      <c r="A44" s="5">
        <v>5</v>
      </c>
      <c r="B44" s="659" t="s">
        <v>121</v>
      </c>
      <c r="C44" s="676"/>
      <c r="D44" s="55">
        <v>47.9</v>
      </c>
      <c r="E44" s="192">
        <v>138120</v>
      </c>
      <c r="F44" s="193">
        <v>399388</v>
      </c>
      <c r="G44" s="104">
        <v>144757</v>
      </c>
      <c r="H44" s="45">
        <v>1826</v>
      </c>
      <c r="I44" s="64">
        <v>9569</v>
      </c>
      <c r="J44" s="484">
        <v>3474</v>
      </c>
      <c r="K44" s="64">
        <v>9007</v>
      </c>
      <c r="L44" s="484">
        <v>3430</v>
      </c>
      <c r="M44" s="46">
        <v>39</v>
      </c>
      <c r="N44" s="45">
        <v>162</v>
      </c>
      <c r="O44" s="45">
        <v>38</v>
      </c>
      <c r="P44" s="46">
        <v>3425</v>
      </c>
      <c r="Q44" s="193">
        <v>313</v>
      </c>
      <c r="R44" s="64">
        <v>30646</v>
      </c>
      <c r="S44" s="104">
        <v>6010</v>
      </c>
      <c r="T44" s="715" t="s">
        <v>97</v>
      </c>
      <c r="U44" s="716"/>
      <c r="V44" s="64">
        <v>559245</v>
      </c>
      <c r="W44" s="104">
        <v>201536</v>
      </c>
      <c r="X44" s="64">
        <v>14114</v>
      </c>
      <c r="Y44" s="104">
        <v>8534</v>
      </c>
      <c r="Z44" s="46">
        <v>191</v>
      </c>
      <c r="AA44" s="46">
        <v>10874</v>
      </c>
      <c r="AB44" s="46">
        <v>1</v>
      </c>
      <c r="AC44" s="46">
        <v>10</v>
      </c>
      <c r="AD44" s="47" t="s">
        <v>94</v>
      </c>
      <c r="AE44" s="194" t="s">
        <v>209</v>
      </c>
    </row>
    <row r="45" spans="1:32" s="408" customFormat="1" x14ac:dyDescent="0.15">
      <c r="A45" s="5">
        <v>6</v>
      </c>
      <c r="B45" s="21" t="s">
        <v>101</v>
      </c>
      <c r="C45" s="500" t="s">
        <v>6</v>
      </c>
      <c r="D45" s="29" t="s">
        <v>95</v>
      </c>
      <c r="E45" s="29" t="s">
        <v>95</v>
      </c>
      <c r="F45" s="193">
        <v>119971</v>
      </c>
      <c r="G45" s="104">
        <v>37902</v>
      </c>
      <c r="H45" s="45">
        <v>940</v>
      </c>
      <c r="I45" s="64">
        <v>5281</v>
      </c>
      <c r="J45" s="484">
        <v>1953</v>
      </c>
      <c r="K45" s="64">
        <v>4947</v>
      </c>
      <c r="L45" s="484">
        <v>1908</v>
      </c>
      <c r="M45" s="46">
        <v>15</v>
      </c>
      <c r="N45" s="45">
        <v>66</v>
      </c>
      <c r="O45" s="45">
        <v>20</v>
      </c>
      <c r="P45" s="46">
        <v>1384</v>
      </c>
      <c r="Q45" s="193">
        <v>313</v>
      </c>
      <c r="R45" s="65" t="s">
        <v>95</v>
      </c>
      <c r="S45" s="66" t="s">
        <v>95</v>
      </c>
      <c r="T45" s="67"/>
      <c r="U45" s="48"/>
      <c r="V45" s="64">
        <v>272095</v>
      </c>
      <c r="W45" s="104">
        <v>97348</v>
      </c>
      <c r="X45" s="64"/>
      <c r="Y45" s="104"/>
      <c r="Z45" s="46">
        <v>23</v>
      </c>
      <c r="AA45" s="46">
        <v>3507</v>
      </c>
      <c r="AB45" s="46"/>
      <c r="AC45" s="46"/>
      <c r="AD45" s="49"/>
      <c r="AE45" s="194"/>
    </row>
    <row r="46" spans="1:32" s="408" customFormat="1" x14ac:dyDescent="0.15">
      <c r="A46" s="5">
        <v>7</v>
      </c>
      <c r="B46" s="21" t="s">
        <v>101</v>
      </c>
      <c r="C46" s="500" t="s">
        <v>7</v>
      </c>
      <c r="D46" s="29" t="s">
        <v>95</v>
      </c>
      <c r="E46" s="29" t="s">
        <v>95</v>
      </c>
      <c r="F46" s="193">
        <v>34093</v>
      </c>
      <c r="G46" s="104">
        <v>12364</v>
      </c>
      <c r="H46" s="45">
        <v>0</v>
      </c>
      <c r="I46" s="64">
        <v>1769</v>
      </c>
      <c r="J46" s="484">
        <v>761</v>
      </c>
      <c r="K46" s="64">
        <v>1714</v>
      </c>
      <c r="L46" s="484">
        <v>756</v>
      </c>
      <c r="M46" s="46">
        <v>8</v>
      </c>
      <c r="N46" s="45">
        <v>25</v>
      </c>
      <c r="O46" s="45">
        <v>0</v>
      </c>
      <c r="P46" s="46">
        <v>240</v>
      </c>
      <c r="Q46" s="193">
        <v>313</v>
      </c>
      <c r="R46" s="65" t="s">
        <v>95</v>
      </c>
      <c r="S46" s="68" t="s">
        <v>95</v>
      </c>
      <c r="T46" s="69"/>
      <c r="U46" s="48"/>
      <c r="V46" s="64">
        <v>108796</v>
      </c>
      <c r="W46" s="104">
        <v>41779</v>
      </c>
      <c r="X46" s="64"/>
      <c r="Y46" s="104"/>
      <c r="Z46" s="46">
        <v>8</v>
      </c>
      <c r="AA46" s="46">
        <v>1547</v>
      </c>
      <c r="AB46" s="46"/>
      <c r="AC46" s="46"/>
      <c r="AD46" s="49"/>
      <c r="AE46" s="195"/>
    </row>
    <row r="47" spans="1:32" s="408" customFormat="1" x14ac:dyDescent="0.15">
      <c r="A47" s="5">
        <v>8</v>
      </c>
      <c r="B47" s="21" t="s">
        <v>101</v>
      </c>
      <c r="C47" s="500" t="s">
        <v>8</v>
      </c>
      <c r="D47" s="29" t="s">
        <v>95</v>
      </c>
      <c r="E47" s="29" t="s">
        <v>95</v>
      </c>
      <c r="F47" s="193">
        <v>116219</v>
      </c>
      <c r="G47" s="104">
        <v>36664</v>
      </c>
      <c r="H47" s="45">
        <v>1341</v>
      </c>
      <c r="I47" s="64">
        <v>4295</v>
      </c>
      <c r="J47" s="484">
        <v>1816</v>
      </c>
      <c r="K47" s="64">
        <v>4112</v>
      </c>
      <c r="L47" s="484">
        <v>1798</v>
      </c>
      <c r="M47" s="46">
        <v>14</v>
      </c>
      <c r="N47" s="45">
        <v>69</v>
      </c>
      <c r="O47" s="45">
        <v>17</v>
      </c>
      <c r="P47" s="46">
        <v>593</v>
      </c>
      <c r="Q47" s="193">
        <v>313</v>
      </c>
      <c r="R47" s="65" t="s">
        <v>95</v>
      </c>
      <c r="S47" s="68" t="s">
        <v>95</v>
      </c>
      <c r="T47" s="69"/>
      <c r="U47" s="48"/>
      <c r="V47" s="64">
        <v>203163</v>
      </c>
      <c r="W47" s="104">
        <v>75726</v>
      </c>
      <c r="X47" s="64"/>
      <c r="Y47" s="104"/>
      <c r="Z47" s="46">
        <v>14</v>
      </c>
      <c r="AA47" s="46">
        <v>4096</v>
      </c>
      <c r="AB47" s="46"/>
      <c r="AC47" s="46"/>
      <c r="AD47" s="49"/>
      <c r="AE47" s="195"/>
    </row>
    <row r="48" spans="1:32" s="408" customFormat="1" x14ac:dyDescent="0.15">
      <c r="A48" s="5">
        <v>10</v>
      </c>
      <c r="B48" s="21" t="s">
        <v>101</v>
      </c>
      <c r="C48" s="500" t="s">
        <v>9</v>
      </c>
      <c r="D48" s="29" t="s">
        <v>95</v>
      </c>
      <c r="E48" s="29" t="s">
        <v>95</v>
      </c>
      <c r="F48" s="193">
        <v>99563</v>
      </c>
      <c r="G48" s="104">
        <v>31467</v>
      </c>
      <c r="H48" s="45">
        <v>713</v>
      </c>
      <c r="I48" s="193">
        <v>5759</v>
      </c>
      <c r="J48" s="484">
        <v>2026</v>
      </c>
      <c r="K48" s="193">
        <v>5036</v>
      </c>
      <c r="L48" s="484">
        <v>1980</v>
      </c>
      <c r="M48" s="46">
        <v>16</v>
      </c>
      <c r="N48" s="45">
        <v>79</v>
      </c>
      <c r="O48" s="45">
        <v>19</v>
      </c>
      <c r="P48" s="46">
        <v>2169</v>
      </c>
      <c r="Q48" s="193">
        <v>313</v>
      </c>
      <c r="R48" s="65" t="s">
        <v>95</v>
      </c>
      <c r="S48" s="68" t="s">
        <v>95</v>
      </c>
      <c r="T48" s="69"/>
      <c r="U48" s="48"/>
      <c r="V48" s="64">
        <v>302563</v>
      </c>
      <c r="W48" s="104">
        <v>106002</v>
      </c>
      <c r="X48" s="64"/>
      <c r="Y48" s="104"/>
      <c r="Z48" s="46">
        <v>13</v>
      </c>
      <c r="AA48" s="46">
        <v>1567</v>
      </c>
      <c r="AB48" s="46"/>
      <c r="AC48" s="46"/>
      <c r="AD48" s="49"/>
      <c r="AE48" s="195"/>
    </row>
    <row r="49" spans="1:31" s="408" customFormat="1" x14ac:dyDescent="0.15">
      <c r="A49" s="5">
        <v>11</v>
      </c>
      <c r="B49" s="21" t="s">
        <v>101</v>
      </c>
      <c r="C49" s="500" t="s">
        <v>146</v>
      </c>
      <c r="D49" s="29" t="s">
        <v>95</v>
      </c>
      <c r="E49" s="29" t="s">
        <v>95</v>
      </c>
      <c r="F49" s="193">
        <v>44143</v>
      </c>
      <c r="G49" s="104">
        <v>18884</v>
      </c>
      <c r="H49" s="45">
        <v>0</v>
      </c>
      <c r="I49" s="193">
        <v>4521</v>
      </c>
      <c r="J49" s="484">
        <v>1568</v>
      </c>
      <c r="K49" s="193">
        <v>4235</v>
      </c>
      <c r="L49" s="484">
        <v>1497</v>
      </c>
      <c r="M49" s="460">
        <v>15</v>
      </c>
      <c r="N49" s="461">
        <v>37</v>
      </c>
      <c r="O49" s="461">
        <v>0</v>
      </c>
      <c r="P49" s="460">
        <v>137</v>
      </c>
      <c r="Q49" s="460">
        <v>313</v>
      </c>
      <c r="R49" s="65" t="s">
        <v>95</v>
      </c>
      <c r="S49" s="68" t="s">
        <v>95</v>
      </c>
      <c r="T49" s="70"/>
      <c r="U49" s="71"/>
      <c r="V49" s="64">
        <v>234761</v>
      </c>
      <c r="W49" s="104">
        <v>108392</v>
      </c>
      <c r="X49" s="64"/>
      <c r="Y49" s="104"/>
      <c r="Z49" s="46">
        <v>3</v>
      </c>
      <c r="AA49" s="46">
        <v>425</v>
      </c>
      <c r="AB49" s="46"/>
      <c r="AC49" s="460"/>
      <c r="AD49" s="462"/>
      <c r="AE49" s="195"/>
    </row>
    <row r="50" spans="1:31" ht="15.95" customHeight="1" x14ac:dyDescent="0.15">
      <c r="A50" s="5">
        <v>12</v>
      </c>
      <c r="B50" s="659" t="s">
        <v>114</v>
      </c>
      <c r="C50" s="676"/>
      <c r="D50" s="398">
        <v>36.6</v>
      </c>
      <c r="E50" s="196">
        <v>398479</v>
      </c>
      <c r="F50" s="39">
        <v>227775</v>
      </c>
      <c r="G50" s="475">
        <v>96035</v>
      </c>
      <c r="H50" s="39">
        <v>4256</v>
      </c>
      <c r="I50" s="38">
        <v>10256</v>
      </c>
      <c r="J50" s="475">
        <v>4118</v>
      </c>
      <c r="K50" s="429">
        <v>8956</v>
      </c>
      <c r="L50" s="475">
        <v>3871</v>
      </c>
      <c r="M50" s="430">
        <v>18</v>
      </c>
      <c r="N50" s="430">
        <v>170</v>
      </c>
      <c r="O50" s="92">
        <v>16</v>
      </c>
      <c r="P50" s="93">
        <v>13584</v>
      </c>
      <c r="Q50" s="35">
        <v>291</v>
      </c>
      <c r="R50" s="35">
        <v>28491</v>
      </c>
      <c r="S50" s="475">
        <v>2713</v>
      </c>
      <c r="T50" s="101">
        <v>1989</v>
      </c>
      <c r="U50" s="475">
        <v>398</v>
      </c>
      <c r="V50" s="39">
        <v>631258</v>
      </c>
      <c r="W50" s="475">
        <v>185991</v>
      </c>
      <c r="X50" s="101">
        <v>39398</v>
      </c>
      <c r="Y50" s="475">
        <v>19550</v>
      </c>
      <c r="Z50" s="92">
        <v>346</v>
      </c>
      <c r="AA50" s="92">
        <v>68242</v>
      </c>
      <c r="AB50" s="430">
        <v>1</v>
      </c>
      <c r="AC50" s="430">
        <v>26</v>
      </c>
      <c r="AD50" s="469" t="s">
        <v>206</v>
      </c>
      <c r="AE50" s="409" t="s">
        <v>261</v>
      </c>
    </row>
    <row r="51" spans="1:31" ht="15.95" customHeight="1" x14ac:dyDescent="0.15">
      <c r="A51" s="5">
        <v>13</v>
      </c>
      <c r="B51" s="21" t="s">
        <v>262</v>
      </c>
      <c r="C51" s="500" t="s">
        <v>10</v>
      </c>
      <c r="D51" s="344" t="s">
        <v>95</v>
      </c>
      <c r="E51" s="344" t="s">
        <v>95</v>
      </c>
      <c r="F51" s="39">
        <v>62867</v>
      </c>
      <c r="G51" s="475">
        <v>28464</v>
      </c>
      <c r="H51" s="39">
        <v>3255</v>
      </c>
      <c r="I51" s="38">
        <v>5908</v>
      </c>
      <c r="J51" s="475">
        <v>1702</v>
      </c>
      <c r="K51" s="429">
        <v>5049</v>
      </c>
      <c r="L51" s="475">
        <v>1607</v>
      </c>
      <c r="M51" s="430">
        <v>9</v>
      </c>
      <c r="N51" s="430">
        <v>115</v>
      </c>
      <c r="O51" s="92">
        <v>2</v>
      </c>
      <c r="P51" s="93">
        <v>8342</v>
      </c>
      <c r="Q51" s="35">
        <v>293</v>
      </c>
      <c r="R51" s="35">
        <v>8695</v>
      </c>
      <c r="S51" s="475">
        <v>915</v>
      </c>
      <c r="T51" s="513"/>
      <c r="U51" s="538"/>
      <c r="V51" s="39">
        <v>181745</v>
      </c>
      <c r="W51" s="475">
        <v>47878</v>
      </c>
      <c r="X51" s="503"/>
      <c r="Y51" s="648"/>
      <c r="Z51" s="92">
        <v>60</v>
      </c>
      <c r="AA51" s="92">
        <v>11436</v>
      </c>
      <c r="AB51" s="539"/>
      <c r="AC51" s="539"/>
      <c r="AD51" s="540"/>
      <c r="AE51" s="511"/>
    </row>
    <row r="52" spans="1:31" ht="15.95" customHeight="1" x14ac:dyDescent="0.15">
      <c r="A52" s="5">
        <v>14</v>
      </c>
      <c r="B52" s="21" t="s">
        <v>179</v>
      </c>
      <c r="C52" s="500" t="s">
        <v>11</v>
      </c>
      <c r="D52" s="344" t="s">
        <v>95</v>
      </c>
      <c r="E52" s="344" t="s">
        <v>95</v>
      </c>
      <c r="F52" s="39">
        <v>135600</v>
      </c>
      <c r="G52" s="475">
        <v>36759</v>
      </c>
      <c r="H52" s="39">
        <v>6833</v>
      </c>
      <c r="I52" s="38">
        <v>7595</v>
      </c>
      <c r="J52" s="475">
        <v>1960</v>
      </c>
      <c r="K52" s="429">
        <v>6847</v>
      </c>
      <c r="L52" s="475">
        <v>1828</v>
      </c>
      <c r="M52" s="430">
        <v>15</v>
      </c>
      <c r="N52" s="430">
        <v>191</v>
      </c>
      <c r="O52" s="92">
        <v>4</v>
      </c>
      <c r="P52" s="93">
        <v>10788</v>
      </c>
      <c r="Q52" s="35">
        <v>342</v>
      </c>
      <c r="R52" s="35">
        <v>41595</v>
      </c>
      <c r="S52" s="475">
        <v>3854</v>
      </c>
      <c r="T52" s="513"/>
      <c r="U52" s="538"/>
      <c r="V52" s="39">
        <v>776393</v>
      </c>
      <c r="W52" s="475">
        <v>223793</v>
      </c>
      <c r="X52" s="503"/>
      <c r="Y52" s="648"/>
      <c r="Z52" s="92">
        <v>95</v>
      </c>
      <c r="AA52" s="92">
        <v>12703</v>
      </c>
      <c r="AB52" s="539"/>
      <c r="AC52" s="539"/>
      <c r="AD52" s="540"/>
      <c r="AE52" s="511"/>
    </row>
    <row r="53" spans="1:31" ht="15.95" customHeight="1" x14ac:dyDescent="0.15">
      <c r="A53" s="5">
        <v>15</v>
      </c>
      <c r="B53" s="21" t="s">
        <v>263</v>
      </c>
      <c r="C53" s="500" t="s">
        <v>12</v>
      </c>
      <c r="D53" s="344" t="s">
        <v>95</v>
      </c>
      <c r="E53" s="344" t="s">
        <v>95</v>
      </c>
      <c r="F53" s="39">
        <v>296639</v>
      </c>
      <c r="G53" s="475">
        <v>44086</v>
      </c>
      <c r="H53" s="39">
        <v>4265</v>
      </c>
      <c r="I53" s="38">
        <v>6695</v>
      </c>
      <c r="J53" s="475">
        <v>2293</v>
      </c>
      <c r="K53" s="429">
        <v>5196</v>
      </c>
      <c r="L53" s="475">
        <v>2095</v>
      </c>
      <c r="M53" s="430">
        <v>16</v>
      </c>
      <c r="N53" s="430">
        <v>211</v>
      </c>
      <c r="O53" s="92">
        <v>280</v>
      </c>
      <c r="P53" s="93">
        <v>9196</v>
      </c>
      <c r="Q53" s="35">
        <v>292</v>
      </c>
      <c r="R53" s="35">
        <v>21732</v>
      </c>
      <c r="S53" s="475">
        <v>2620</v>
      </c>
      <c r="T53" s="513"/>
      <c r="U53" s="538"/>
      <c r="V53" s="39">
        <v>522098</v>
      </c>
      <c r="W53" s="475">
        <v>199474</v>
      </c>
      <c r="X53" s="503"/>
      <c r="Y53" s="648"/>
      <c r="Z53" s="92">
        <v>66</v>
      </c>
      <c r="AA53" s="92">
        <v>14501</v>
      </c>
      <c r="AB53" s="539"/>
      <c r="AC53" s="539"/>
      <c r="AD53" s="540"/>
      <c r="AE53" s="511"/>
    </row>
    <row r="54" spans="1:31" ht="15.95" customHeight="1" x14ac:dyDescent="0.15">
      <c r="A54" s="5">
        <v>16</v>
      </c>
      <c r="B54" s="21" t="s">
        <v>264</v>
      </c>
      <c r="C54" s="500" t="s">
        <v>13</v>
      </c>
      <c r="D54" s="344" t="s">
        <v>95</v>
      </c>
      <c r="E54" s="344" t="s">
        <v>95</v>
      </c>
      <c r="F54" s="39">
        <v>10581</v>
      </c>
      <c r="G54" s="475">
        <v>1735</v>
      </c>
      <c r="H54" s="39">
        <v>552</v>
      </c>
      <c r="I54" s="38">
        <v>358</v>
      </c>
      <c r="J54" s="475">
        <v>116</v>
      </c>
      <c r="K54" s="429">
        <v>356</v>
      </c>
      <c r="L54" s="475">
        <v>116</v>
      </c>
      <c r="M54" s="430">
        <v>4</v>
      </c>
      <c r="N54" s="430">
        <v>27</v>
      </c>
      <c r="O54" s="92">
        <v>0</v>
      </c>
      <c r="P54" s="93">
        <v>9</v>
      </c>
      <c r="Q54" s="35">
        <v>147</v>
      </c>
      <c r="R54" s="35">
        <v>2463</v>
      </c>
      <c r="S54" s="475">
        <v>118</v>
      </c>
      <c r="T54" s="513"/>
      <c r="U54" s="538"/>
      <c r="V54" s="39">
        <v>25156</v>
      </c>
      <c r="W54" s="475">
        <v>2135</v>
      </c>
      <c r="X54" s="503"/>
      <c r="Y54" s="648"/>
      <c r="Z54" s="92">
        <v>12</v>
      </c>
      <c r="AA54" s="92">
        <v>167</v>
      </c>
      <c r="AB54" s="539"/>
      <c r="AC54" s="539"/>
      <c r="AD54" s="540"/>
      <c r="AE54" s="511"/>
    </row>
    <row r="55" spans="1:31" ht="15.95" customHeight="1" x14ac:dyDescent="0.15">
      <c r="A55" s="5">
        <v>17</v>
      </c>
      <c r="B55" s="21" t="s">
        <v>179</v>
      </c>
      <c r="C55" s="500" t="s">
        <v>14</v>
      </c>
      <c r="D55" s="344" t="s">
        <v>95</v>
      </c>
      <c r="E55" s="344" t="s">
        <v>95</v>
      </c>
      <c r="F55" s="39">
        <v>56580</v>
      </c>
      <c r="G55" s="475">
        <v>20469</v>
      </c>
      <c r="H55" s="39">
        <v>2175</v>
      </c>
      <c r="I55" s="38">
        <v>4772</v>
      </c>
      <c r="J55" s="475">
        <v>1465</v>
      </c>
      <c r="K55" s="429">
        <v>4496</v>
      </c>
      <c r="L55" s="475">
        <v>1444</v>
      </c>
      <c r="M55" s="430">
        <v>7</v>
      </c>
      <c r="N55" s="430">
        <v>82</v>
      </c>
      <c r="O55" s="92">
        <v>0</v>
      </c>
      <c r="P55" s="93">
        <v>3810</v>
      </c>
      <c r="Q55" s="35">
        <v>284</v>
      </c>
      <c r="R55" s="35">
        <v>13156</v>
      </c>
      <c r="S55" s="475">
        <v>2077</v>
      </c>
      <c r="T55" s="513"/>
      <c r="U55" s="538"/>
      <c r="V55" s="39">
        <v>302166</v>
      </c>
      <c r="W55" s="475">
        <v>128958</v>
      </c>
      <c r="X55" s="503"/>
      <c r="Y55" s="648"/>
      <c r="Z55" s="92">
        <v>74</v>
      </c>
      <c r="AA55" s="92">
        <v>6990</v>
      </c>
      <c r="AB55" s="539"/>
      <c r="AC55" s="539"/>
      <c r="AD55" s="540"/>
      <c r="AE55" s="511"/>
    </row>
    <row r="56" spans="1:31" ht="15.95" customHeight="1" x14ac:dyDescent="0.15">
      <c r="A56" s="5">
        <v>18</v>
      </c>
      <c r="B56" s="21" t="s">
        <v>263</v>
      </c>
      <c r="C56" s="500" t="s">
        <v>15</v>
      </c>
      <c r="D56" s="344" t="s">
        <v>95</v>
      </c>
      <c r="E56" s="344" t="s">
        <v>95</v>
      </c>
      <c r="F56" s="39">
        <v>59998</v>
      </c>
      <c r="G56" s="475">
        <v>22471</v>
      </c>
      <c r="H56" s="39">
        <v>2181</v>
      </c>
      <c r="I56" s="38">
        <v>4880</v>
      </c>
      <c r="J56" s="475">
        <v>1554</v>
      </c>
      <c r="K56" s="429">
        <v>4417</v>
      </c>
      <c r="L56" s="475">
        <v>1491</v>
      </c>
      <c r="M56" s="430">
        <v>8</v>
      </c>
      <c r="N56" s="430">
        <v>90</v>
      </c>
      <c r="O56" s="92">
        <v>1</v>
      </c>
      <c r="P56" s="93">
        <v>3443</v>
      </c>
      <c r="Q56" s="35">
        <v>284</v>
      </c>
      <c r="R56" s="35">
        <v>13632</v>
      </c>
      <c r="S56" s="475">
        <v>1631</v>
      </c>
      <c r="T56" s="513"/>
      <c r="U56" s="538"/>
      <c r="V56" s="39">
        <v>345029</v>
      </c>
      <c r="W56" s="475">
        <v>134452</v>
      </c>
      <c r="X56" s="503"/>
      <c r="Y56" s="648"/>
      <c r="Z56" s="92">
        <v>59</v>
      </c>
      <c r="AA56" s="39">
        <v>11654</v>
      </c>
      <c r="AB56" s="539"/>
      <c r="AC56" s="539"/>
      <c r="AD56" s="540"/>
      <c r="AE56" s="511"/>
    </row>
    <row r="57" spans="1:31" ht="15.95" customHeight="1" x14ac:dyDescent="0.15">
      <c r="A57" s="5">
        <v>19</v>
      </c>
      <c r="B57" s="21" t="s">
        <v>263</v>
      </c>
      <c r="C57" s="500" t="s">
        <v>16</v>
      </c>
      <c r="D57" s="344" t="s">
        <v>95</v>
      </c>
      <c r="E57" s="344" t="s">
        <v>95</v>
      </c>
      <c r="F57" s="39">
        <v>70654</v>
      </c>
      <c r="G57" s="475">
        <v>19305</v>
      </c>
      <c r="H57" s="39">
        <v>8273</v>
      </c>
      <c r="I57" s="38">
        <v>5265</v>
      </c>
      <c r="J57" s="475">
        <v>1637</v>
      </c>
      <c r="K57" s="429">
        <v>4833</v>
      </c>
      <c r="L57" s="475">
        <v>1554</v>
      </c>
      <c r="M57" s="430">
        <v>12</v>
      </c>
      <c r="N57" s="430">
        <v>129</v>
      </c>
      <c r="O57" s="92">
        <v>155</v>
      </c>
      <c r="P57" s="93">
        <v>3700</v>
      </c>
      <c r="Q57" s="35">
        <v>280</v>
      </c>
      <c r="R57" s="35">
        <v>6290</v>
      </c>
      <c r="S57" s="475">
        <v>645</v>
      </c>
      <c r="T57" s="513"/>
      <c r="U57" s="538"/>
      <c r="V57" s="39">
        <v>154429</v>
      </c>
      <c r="W57" s="475">
        <v>37729</v>
      </c>
      <c r="X57" s="503"/>
      <c r="Y57" s="648"/>
      <c r="Z57" s="92">
        <v>49</v>
      </c>
      <c r="AA57" s="39">
        <v>7184</v>
      </c>
      <c r="AB57" s="539"/>
      <c r="AC57" s="539"/>
      <c r="AD57" s="540"/>
      <c r="AE57" s="511"/>
    </row>
    <row r="58" spans="1:31" ht="15.95" customHeight="1" x14ac:dyDescent="0.15">
      <c r="A58" s="5">
        <v>20</v>
      </c>
      <c r="B58" s="21" t="s">
        <v>179</v>
      </c>
      <c r="C58" s="500" t="s">
        <v>17</v>
      </c>
      <c r="D58" s="344" t="s">
        <v>95</v>
      </c>
      <c r="E58" s="344" t="s">
        <v>95</v>
      </c>
      <c r="F58" s="39">
        <v>60018</v>
      </c>
      <c r="G58" s="475">
        <v>20106</v>
      </c>
      <c r="H58" s="39">
        <v>3118</v>
      </c>
      <c r="I58" s="38">
        <v>5685</v>
      </c>
      <c r="J58" s="475">
        <v>1666</v>
      </c>
      <c r="K58" s="429">
        <v>5388</v>
      </c>
      <c r="L58" s="475">
        <v>1628</v>
      </c>
      <c r="M58" s="430">
        <v>8</v>
      </c>
      <c r="N58" s="430">
        <v>91</v>
      </c>
      <c r="O58" s="92">
        <v>0</v>
      </c>
      <c r="P58" s="93">
        <v>2111</v>
      </c>
      <c r="Q58" s="35">
        <v>280</v>
      </c>
      <c r="R58" s="35">
        <v>10808</v>
      </c>
      <c r="S58" s="475">
        <v>967</v>
      </c>
      <c r="T58" s="513"/>
      <c r="U58" s="538"/>
      <c r="V58" s="39">
        <v>217574</v>
      </c>
      <c r="W58" s="475">
        <v>63509</v>
      </c>
      <c r="X58" s="503"/>
      <c r="Y58" s="648"/>
      <c r="Z58" s="92">
        <v>64</v>
      </c>
      <c r="AA58" s="39">
        <v>9346</v>
      </c>
      <c r="AB58" s="539"/>
      <c r="AC58" s="539"/>
      <c r="AD58" s="540"/>
      <c r="AE58" s="511"/>
    </row>
    <row r="59" spans="1:31" ht="15.95" customHeight="1" x14ac:dyDescent="0.15">
      <c r="A59" s="5">
        <v>21</v>
      </c>
      <c r="B59" s="659" t="s">
        <v>122</v>
      </c>
      <c r="C59" s="676"/>
      <c r="D59" s="402">
        <v>36.090000000000003</v>
      </c>
      <c r="E59" s="403">
        <v>371030</v>
      </c>
      <c r="F59" s="293">
        <v>293371</v>
      </c>
      <c r="G59" s="419">
        <v>81198</v>
      </c>
      <c r="H59" s="297">
        <v>181</v>
      </c>
      <c r="I59" s="293">
        <v>6525</v>
      </c>
      <c r="J59" s="419">
        <v>1919</v>
      </c>
      <c r="K59" s="328">
        <v>5521</v>
      </c>
      <c r="L59" s="419">
        <v>1792</v>
      </c>
      <c r="M59" s="350">
        <v>22</v>
      </c>
      <c r="N59" s="335">
        <v>168</v>
      </c>
      <c r="O59" s="297">
        <v>8</v>
      </c>
      <c r="P59" s="291">
        <v>8094</v>
      </c>
      <c r="Q59" s="293">
        <v>342</v>
      </c>
      <c r="R59" s="292">
        <v>7251</v>
      </c>
      <c r="S59" s="419">
        <v>1845</v>
      </c>
      <c r="T59" s="647">
        <v>499</v>
      </c>
      <c r="U59" s="419">
        <v>133</v>
      </c>
      <c r="V59" s="293">
        <v>340378</v>
      </c>
      <c r="W59" s="419">
        <v>147735</v>
      </c>
      <c r="X59" s="647">
        <v>31276</v>
      </c>
      <c r="Y59" s="419">
        <v>12150</v>
      </c>
      <c r="Z59" s="297">
        <v>92</v>
      </c>
      <c r="AA59" s="297">
        <v>42392</v>
      </c>
      <c r="AB59" s="350">
        <v>1</v>
      </c>
      <c r="AC59" s="350">
        <v>27</v>
      </c>
      <c r="AD59" s="384" t="s">
        <v>200</v>
      </c>
      <c r="AE59" s="301" t="s">
        <v>208</v>
      </c>
    </row>
    <row r="60" spans="1:31" ht="15.95" customHeight="1" x14ac:dyDescent="0.15">
      <c r="A60" s="5">
        <v>22</v>
      </c>
      <c r="B60" s="21" t="s">
        <v>179</v>
      </c>
      <c r="C60" s="500" t="s">
        <v>18</v>
      </c>
      <c r="D60" s="352" t="s">
        <v>95</v>
      </c>
      <c r="E60" s="352" t="s">
        <v>95</v>
      </c>
      <c r="F60" s="293">
        <v>125830</v>
      </c>
      <c r="G60" s="419">
        <v>41267</v>
      </c>
      <c r="H60" s="412">
        <v>7910</v>
      </c>
      <c r="I60" s="293">
        <v>7696</v>
      </c>
      <c r="J60" s="419">
        <v>2095</v>
      </c>
      <c r="K60" s="328">
        <v>7084</v>
      </c>
      <c r="L60" s="419">
        <v>1937</v>
      </c>
      <c r="M60" s="350">
        <v>31</v>
      </c>
      <c r="N60" s="335">
        <v>171</v>
      </c>
      <c r="O60" s="297">
        <v>209</v>
      </c>
      <c r="P60" s="291">
        <v>7299</v>
      </c>
      <c r="Q60" s="293">
        <v>338</v>
      </c>
      <c r="R60" s="292">
        <v>15827</v>
      </c>
      <c r="S60" s="419">
        <v>3228</v>
      </c>
      <c r="T60" s="405"/>
      <c r="U60" s="334"/>
      <c r="V60" s="299">
        <v>771450</v>
      </c>
      <c r="W60" s="419">
        <v>275233</v>
      </c>
      <c r="X60" s="333"/>
      <c r="Y60" s="649"/>
      <c r="Z60" s="291">
        <v>36</v>
      </c>
      <c r="AA60" s="297">
        <v>4382</v>
      </c>
      <c r="AB60" s="350"/>
      <c r="AC60" s="350"/>
      <c r="AD60" s="384"/>
      <c r="AE60" s="301" t="s">
        <v>308</v>
      </c>
    </row>
    <row r="61" spans="1:31" ht="15.95" customHeight="1" x14ac:dyDescent="0.15">
      <c r="A61" s="5">
        <v>23</v>
      </c>
      <c r="B61" s="21" t="s">
        <v>179</v>
      </c>
      <c r="C61" s="500" t="s">
        <v>268</v>
      </c>
      <c r="D61" s="352" t="s">
        <v>95</v>
      </c>
      <c r="E61" s="352" t="s">
        <v>95</v>
      </c>
      <c r="F61" s="293">
        <v>79985</v>
      </c>
      <c r="G61" s="419">
        <v>24666</v>
      </c>
      <c r="H61" s="412">
        <v>22601</v>
      </c>
      <c r="I61" s="292">
        <v>4553</v>
      </c>
      <c r="J61" s="419">
        <v>1183</v>
      </c>
      <c r="K61" s="329">
        <v>4204</v>
      </c>
      <c r="L61" s="419">
        <v>1137</v>
      </c>
      <c r="M61" s="350">
        <v>24</v>
      </c>
      <c r="N61" s="335">
        <v>140</v>
      </c>
      <c r="O61" s="297">
        <v>236</v>
      </c>
      <c r="P61" s="291">
        <v>4192</v>
      </c>
      <c r="Q61" s="293">
        <v>338</v>
      </c>
      <c r="R61" s="292">
        <v>7111</v>
      </c>
      <c r="S61" s="419">
        <v>1130</v>
      </c>
      <c r="T61" s="405"/>
      <c r="U61" s="334"/>
      <c r="V61" s="299">
        <v>344335</v>
      </c>
      <c r="W61" s="419">
        <v>91872</v>
      </c>
      <c r="X61" s="333"/>
      <c r="Y61" s="649"/>
      <c r="Z61" s="291">
        <v>26</v>
      </c>
      <c r="AA61" s="297">
        <v>1601</v>
      </c>
      <c r="AB61" s="350"/>
      <c r="AC61" s="350"/>
      <c r="AD61" s="384"/>
      <c r="AE61" s="301" t="s">
        <v>269</v>
      </c>
    </row>
    <row r="62" spans="1:31" ht="15.95" customHeight="1" x14ac:dyDescent="0.15">
      <c r="A62" s="5">
        <v>24</v>
      </c>
      <c r="B62" s="21" t="s">
        <v>179</v>
      </c>
      <c r="C62" s="500" t="s">
        <v>19</v>
      </c>
      <c r="D62" s="352" t="s">
        <v>95</v>
      </c>
      <c r="E62" s="352" t="s">
        <v>95</v>
      </c>
      <c r="F62" s="293">
        <v>56235</v>
      </c>
      <c r="G62" s="419">
        <v>17378</v>
      </c>
      <c r="H62" s="297">
        <v>10510</v>
      </c>
      <c r="I62" s="292">
        <v>4091</v>
      </c>
      <c r="J62" s="419">
        <v>1204</v>
      </c>
      <c r="K62" s="329">
        <v>3642</v>
      </c>
      <c r="L62" s="419">
        <v>1020</v>
      </c>
      <c r="M62" s="350">
        <v>23</v>
      </c>
      <c r="N62" s="335">
        <v>63</v>
      </c>
      <c r="O62" s="297">
        <v>185</v>
      </c>
      <c r="P62" s="291">
        <v>2548</v>
      </c>
      <c r="Q62" s="293">
        <v>339</v>
      </c>
      <c r="R62" s="292">
        <v>8746</v>
      </c>
      <c r="S62" s="419">
        <v>1530</v>
      </c>
      <c r="T62" s="405"/>
      <c r="U62" s="334"/>
      <c r="V62" s="299">
        <v>421067</v>
      </c>
      <c r="W62" s="419">
        <v>137845</v>
      </c>
      <c r="X62" s="333"/>
      <c r="Y62" s="649"/>
      <c r="Z62" s="291">
        <v>28</v>
      </c>
      <c r="AA62" s="297">
        <v>4548</v>
      </c>
      <c r="AB62" s="350"/>
      <c r="AC62" s="350"/>
      <c r="AD62" s="384"/>
      <c r="AE62" s="301"/>
    </row>
    <row r="63" spans="1:31" ht="15.95" customHeight="1" x14ac:dyDescent="0.15">
      <c r="A63" s="5">
        <v>25</v>
      </c>
      <c r="B63" s="21" t="s">
        <v>179</v>
      </c>
      <c r="C63" s="500" t="s">
        <v>20</v>
      </c>
      <c r="D63" s="352" t="s">
        <v>95</v>
      </c>
      <c r="E63" s="352" t="s">
        <v>95</v>
      </c>
      <c r="F63" s="293">
        <v>291578</v>
      </c>
      <c r="G63" s="419">
        <v>55025</v>
      </c>
      <c r="H63" s="297">
        <v>11321</v>
      </c>
      <c r="I63" s="292">
        <v>5561</v>
      </c>
      <c r="J63" s="419">
        <v>2019</v>
      </c>
      <c r="K63" s="329">
        <v>5012</v>
      </c>
      <c r="L63" s="419">
        <v>1766</v>
      </c>
      <c r="M63" s="350">
        <v>20</v>
      </c>
      <c r="N63" s="335">
        <v>158</v>
      </c>
      <c r="O63" s="297">
        <v>180</v>
      </c>
      <c r="P63" s="291">
        <v>3123</v>
      </c>
      <c r="Q63" s="293">
        <v>337</v>
      </c>
      <c r="R63" s="292">
        <v>9379</v>
      </c>
      <c r="S63" s="419">
        <v>2435</v>
      </c>
      <c r="T63" s="405"/>
      <c r="U63" s="334"/>
      <c r="V63" s="299">
        <v>526106</v>
      </c>
      <c r="W63" s="419">
        <v>227271</v>
      </c>
      <c r="X63" s="333"/>
      <c r="Y63" s="649"/>
      <c r="Z63" s="291">
        <v>32</v>
      </c>
      <c r="AA63" s="297">
        <v>4645</v>
      </c>
      <c r="AB63" s="350"/>
      <c r="AC63" s="350"/>
      <c r="AD63" s="384"/>
      <c r="AE63" s="301"/>
    </row>
    <row r="64" spans="1:31" ht="15.95" customHeight="1" x14ac:dyDescent="0.15">
      <c r="A64" s="5">
        <v>26</v>
      </c>
      <c r="B64" s="21" t="s">
        <v>305</v>
      </c>
      <c r="C64" s="500" t="s">
        <v>145</v>
      </c>
      <c r="D64" s="352" t="s">
        <v>95</v>
      </c>
      <c r="E64" s="352" t="s">
        <v>95</v>
      </c>
      <c r="F64" s="293">
        <v>71073</v>
      </c>
      <c r="G64" s="419">
        <v>22873</v>
      </c>
      <c r="H64" s="412">
        <v>5916</v>
      </c>
      <c r="I64" s="292">
        <v>4512</v>
      </c>
      <c r="J64" s="419">
        <v>1140</v>
      </c>
      <c r="K64" s="329">
        <v>4074</v>
      </c>
      <c r="L64" s="419">
        <v>1041</v>
      </c>
      <c r="M64" s="350">
        <v>18</v>
      </c>
      <c r="N64" s="335">
        <v>79</v>
      </c>
      <c r="O64" s="297">
        <v>212</v>
      </c>
      <c r="P64" s="291">
        <v>2861</v>
      </c>
      <c r="Q64" s="293">
        <v>339</v>
      </c>
      <c r="R64" s="292">
        <v>8264</v>
      </c>
      <c r="S64" s="419">
        <v>2098</v>
      </c>
      <c r="T64" s="405"/>
      <c r="U64" s="334"/>
      <c r="V64" s="299">
        <v>450351</v>
      </c>
      <c r="W64" s="419">
        <v>185338</v>
      </c>
      <c r="X64" s="333"/>
      <c r="Y64" s="649"/>
      <c r="Z64" s="291">
        <v>22</v>
      </c>
      <c r="AA64" s="297">
        <v>1914</v>
      </c>
      <c r="AB64" s="350"/>
      <c r="AC64" s="350"/>
      <c r="AD64" s="384"/>
      <c r="AE64" s="301"/>
    </row>
    <row r="65" spans="1:32" s="8" customFormat="1" ht="15.95" customHeight="1" x14ac:dyDescent="0.15">
      <c r="A65" s="5">
        <v>27</v>
      </c>
      <c r="B65" s="21" t="s">
        <v>179</v>
      </c>
      <c r="C65" s="500" t="s">
        <v>156</v>
      </c>
      <c r="D65" s="352" t="s">
        <v>95</v>
      </c>
      <c r="E65" s="352" t="s">
        <v>95</v>
      </c>
      <c r="F65" s="293">
        <v>151431</v>
      </c>
      <c r="G65" s="419">
        <v>40561</v>
      </c>
      <c r="H65" s="412">
        <v>8825</v>
      </c>
      <c r="I65" s="292">
        <v>7904</v>
      </c>
      <c r="J65" s="419">
        <v>1994</v>
      </c>
      <c r="K65" s="329">
        <v>7355</v>
      </c>
      <c r="L65" s="419">
        <v>1844</v>
      </c>
      <c r="M65" s="350">
        <v>40</v>
      </c>
      <c r="N65" s="335">
        <v>199</v>
      </c>
      <c r="O65" s="297">
        <v>224</v>
      </c>
      <c r="P65" s="291">
        <v>4503</v>
      </c>
      <c r="Q65" s="293">
        <v>338</v>
      </c>
      <c r="R65" s="292">
        <v>12670</v>
      </c>
      <c r="S65" s="419">
        <v>2924</v>
      </c>
      <c r="T65" s="405"/>
      <c r="U65" s="334"/>
      <c r="V65" s="299">
        <v>688420</v>
      </c>
      <c r="W65" s="419">
        <v>227874</v>
      </c>
      <c r="X65" s="333"/>
      <c r="Y65" s="649"/>
      <c r="Z65" s="291">
        <v>40</v>
      </c>
      <c r="AA65" s="297">
        <v>3043</v>
      </c>
      <c r="AB65" s="350"/>
      <c r="AC65" s="350"/>
      <c r="AD65" s="384"/>
      <c r="AE65" s="541" t="s">
        <v>309</v>
      </c>
    </row>
    <row r="66" spans="1:32" ht="15.95" customHeight="1" x14ac:dyDescent="0.15">
      <c r="A66" s="5">
        <v>28</v>
      </c>
      <c r="B66" s="659" t="s">
        <v>123</v>
      </c>
      <c r="C66" s="676"/>
      <c r="D66" s="72">
        <v>14.87</v>
      </c>
      <c r="E66" s="34">
        <v>85359</v>
      </c>
      <c r="F66" s="35">
        <v>151556</v>
      </c>
      <c r="G66" s="475">
        <v>47237</v>
      </c>
      <c r="H66" s="34">
        <v>3483</v>
      </c>
      <c r="I66" s="38">
        <v>7747</v>
      </c>
      <c r="J66" s="475">
        <v>2838</v>
      </c>
      <c r="K66" s="38">
        <v>7613</v>
      </c>
      <c r="L66" s="475">
        <v>2817</v>
      </c>
      <c r="M66" s="93">
        <v>9</v>
      </c>
      <c r="N66" s="92">
        <v>90</v>
      </c>
      <c r="O66" s="92">
        <v>66</v>
      </c>
      <c r="P66" s="93">
        <v>6745</v>
      </c>
      <c r="Q66" s="35">
        <v>320</v>
      </c>
      <c r="R66" s="35">
        <v>11645</v>
      </c>
      <c r="S66" s="475">
        <v>1748</v>
      </c>
      <c r="T66" s="459" t="s">
        <v>277</v>
      </c>
      <c r="U66" s="472"/>
      <c r="V66" s="35">
        <v>270506</v>
      </c>
      <c r="W66" s="475">
        <v>108533</v>
      </c>
      <c r="X66" s="459" t="s">
        <v>277</v>
      </c>
      <c r="Y66" s="488"/>
      <c r="Z66" s="92">
        <v>24</v>
      </c>
      <c r="AA66" s="92">
        <v>1902</v>
      </c>
      <c r="AB66" s="459" t="s">
        <v>277</v>
      </c>
      <c r="AC66" s="93"/>
      <c r="AD66" s="469"/>
      <c r="AE66" s="481" t="s">
        <v>310</v>
      </c>
    </row>
    <row r="67" spans="1:32" ht="15.95" customHeight="1" x14ac:dyDescent="0.15">
      <c r="A67" s="5">
        <v>29</v>
      </c>
      <c r="B67" s="21" t="s">
        <v>179</v>
      </c>
      <c r="C67" s="500" t="s">
        <v>21</v>
      </c>
      <c r="D67" s="344" t="s">
        <v>95</v>
      </c>
      <c r="E67" s="191" t="s">
        <v>95</v>
      </c>
      <c r="F67" s="35">
        <v>71335</v>
      </c>
      <c r="G67" s="475">
        <v>26402</v>
      </c>
      <c r="H67" s="34">
        <v>1</v>
      </c>
      <c r="I67" s="38">
        <v>3174</v>
      </c>
      <c r="J67" s="475">
        <v>1154</v>
      </c>
      <c r="K67" s="38">
        <v>3125</v>
      </c>
      <c r="L67" s="475">
        <v>1152</v>
      </c>
      <c r="M67" s="93">
        <v>7</v>
      </c>
      <c r="N67" s="92">
        <v>78</v>
      </c>
      <c r="O67" s="92">
        <v>0</v>
      </c>
      <c r="P67" s="93">
        <v>3922</v>
      </c>
      <c r="Q67" s="35">
        <v>318</v>
      </c>
      <c r="R67" s="35">
        <v>3897</v>
      </c>
      <c r="S67" s="475">
        <v>765</v>
      </c>
      <c r="T67" s="459" t="s">
        <v>277</v>
      </c>
      <c r="U67" s="538"/>
      <c r="V67" s="35">
        <v>66690</v>
      </c>
      <c r="W67" s="475">
        <v>24921</v>
      </c>
      <c r="X67" s="459" t="s">
        <v>277</v>
      </c>
      <c r="Y67" s="488"/>
      <c r="Z67" s="92">
        <v>12</v>
      </c>
      <c r="AA67" s="92">
        <v>1073</v>
      </c>
      <c r="AB67" s="459" t="s">
        <v>277</v>
      </c>
      <c r="AC67" s="93"/>
      <c r="AD67" s="469"/>
      <c r="AE67" s="481" t="s">
        <v>310</v>
      </c>
      <c r="AF67" s="16"/>
    </row>
    <row r="68" spans="1:32" ht="15.95" customHeight="1" x14ac:dyDescent="0.15">
      <c r="A68" s="5">
        <v>30</v>
      </c>
      <c r="B68" s="708" t="s">
        <v>124</v>
      </c>
      <c r="C68" s="709"/>
      <c r="D68" s="72">
        <v>76.489999999999995</v>
      </c>
      <c r="E68" s="34">
        <v>281541</v>
      </c>
      <c r="F68" s="35">
        <v>909672</v>
      </c>
      <c r="G68" s="475">
        <v>277061</v>
      </c>
      <c r="H68" s="34">
        <v>30741</v>
      </c>
      <c r="I68" s="38">
        <v>28565</v>
      </c>
      <c r="J68" s="475">
        <v>7326</v>
      </c>
      <c r="K68" s="38">
        <v>28089</v>
      </c>
      <c r="L68" s="475">
        <v>7326</v>
      </c>
      <c r="M68" s="93">
        <v>38</v>
      </c>
      <c r="N68" s="93">
        <v>290</v>
      </c>
      <c r="O68" s="92">
        <v>563</v>
      </c>
      <c r="P68" s="93">
        <v>42637</v>
      </c>
      <c r="Q68" s="35">
        <v>304</v>
      </c>
      <c r="R68" s="35">
        <v>61078</v>
      </c>
      <c r="S68" s="475">
        <v>13635</v>
      </c>
      <c r="T68" s="24">
        <v>1416</v>
      </c>
      <c r="U68" s="475">
        <v>201</v>
      </c>
      <c r="V68" s="35">
        <v>1610500</v>
      </c>
      <c r="W68" s="475">
        <v>497407</v>
      </c>
      <c r="X68" s="35">
        <v>28356</v>
      </c>
      <c r="Y68" s="475">
        <v>11631</v>
      </c>
      <c r="Z68" s="92">
        <v>57</v>
      </c>
      <c r="AA68" s="92">
        <v>6420</v>
      </c>
      <c r="AB68" s="93">
        <v>1</v>
      </c>
      <c r="AC68" s="93">
        <v>14</v>
      </c>
      <c r="AD68" s="710" t="s">
        <v>168</v>
      </c>
      <c r="AE68" s="711" t="s">
        <v>233</v>
      </c>
      <c r="AF68" s="16"/>
    </row>
    <row r="69" spans="1:32" ht="15.95" customHeight="1" x14ac:dyDescent="0.15">
      <c r="A69" s="5">
        <v>31</v>
      </c>
      <c r="B69" s="21" t="s">
        <v>179</v>
      </c>
      <c r="C69" s="500" t="s">
        <v>22</v>
      </c>
      <c r="D69" s="344" t="s">
        <v>95</v>
      </c>
      <c r="E69" s="191" t="s">
        <v>95</v>
      </c>
      <c r="F69" s="35">
        <v>100545</v>
      </c>
      <c r="G69" s="475">
        <v>33632</v>
      </c>
      <c r="H69" s="34">
        <v>3872</v>
      </c>
      <c r="I69" s="38">
        <v>6486</v>
      </c>
      <c r="J69" s="475">
        <v>2127</v>
      </c>
      <c r="K69" s="38">
        <v>6486</v>
      </c>
      <c r="L69" s="475">
        <v>2127</v>
      </c>
      <c r="M69" s="93">
        <v>12</v>
      </c>
      <c r="N69" s="93">
        <v>77</v>
      </c>
      <c r="O69" s="92">
        <v>280</v>
      </c>
      <c r="P69" s="302" t="s">
        <v>95</v>
      </c>
      <c r="Q69" s="35">
        <v>292</v>
      </c>
      <c r="R69" s="401" t="s">
        <v>271</v>
      </c>
      <c r="S69" s="501" t="s">
        <v>95</v>
      </c>
      <c r="T69" s="24"/>
      <c r="U69" s="432"/>
      <c r="V69" s="35">
        <v>454186</v>
      </c>
      <c r="W69" s="475">
        <v>171029</v>
      </c>
      <c r="X69" s="35"/>
      <c r="Y69" s="475"/>
      <c r="Z69" s="92">
        <v>9</v>
      </c>
      <c r="AA69" s="92">
        <v>49</v>
      </c>
      <c r="AB69" s="93"/>
      <c r="AC69" s="93"/>
      <c r="AD69" s="710"/>
      <c r="AE69" s="712"/>
      <c r="AF69" s="16"/>
    </row>
    <row r="70" spans="1:32" ht="15.95" customHeight="1" x14ac:dyDescent="0.15">
      <c r="A70" s="5">
        <v>32</v>
      </c>
      <c r="B70" s="21" t="s">
        <v>272</v>
      </c>
      <c r="C70" s="500" t="s">
        <v>23</v>
      </c>
      <c r="D70" s="344" t="s">
        <v>95</v>
      </c>
      <c r="E70" s="191" t="s">
        <v>95</v>
      </c>
      <c r="F70" s="35">
        <v>94114</v>
      </c>
      <c r="G70" s="475">
        <v>28592</v>
      </c>
      <c r="H70" s="34">
        <v>4557</v>
      </c>
      <c r="I70" s="38">
        <v>8408</v>
      </c>
      <c r="J70" s="475">
        <v>2323</v>
      </c>
      <c r="K70" s="38">
        <v>8408</v>
      </c>
      <c r="L70" s="475">
        <v>2323</v>
      </c>
      <c r="M70" s="93">
        <v>10</v>
      </c>
      <c r="N70" s="93">
        <v>80</v>
      </c>
      <c r="O70" s="92">
        <v>198</v>
      </c>
      <c r="P70" s="302" t="s">
        <v>95</v>
      </c>
      <c r="Q70" s="35">
        <v>292</v>
      </c>
      <c r="R70" s="401" t="s">
        <v>95</v>
      </c>
      <c r="S70" s="501" t="s">
        <v>95</v>
      </c>
      <c r="T70" s="24"/>
      <c r="U70" s="432"/>
      <c r="V70" s="35">
        <v>612813</v>
      </c>
      <c r="W70" s="475">
        <v>202422</v>
      </c>
      <c r="X70" s="35"/>
      <c r="Y70" s="475"/>
      <c r="Z70" s="92">
        <v>3</v>
      </c>
      <c r="AA70" s="92">
        <v>100</v>
      </c>
      <c r="AB70" s="93"/>
      <c r="AC70" s="93"/>
      <c r="AD70" s="469"/>
      <c r="AE70" s="712"/>
      <c r="AF70" s="16"/>
    </row>
    <row r="71" spans="1:32" ht="15.95" customHeight="1" x14ac:dyDescent="0.15">
      <c r="A71" s="5">
        <v>33</v>
      </c>
      <c r="B71" s="21" t="s">
        <v>179</v>
      </c>
      <c r="C71" s="500" t="s">
        <v>24</v>
      </c>
      <c r="D71" s="344" t="s">
        <v>95</v>
      </c>
      <c r="E71" s="191" t="s">
        <v>95</v>
      </c>
      <c r="F71" s="35">
        <v>76783</v>
      </c>
      <c r="G71" s="475">
        <v>32707</v>
      </c>
      <c r="H71" s="34">
        <v>4421</v>
      </c>
      <c r="I71" s="38">
        <v>6415</v>
      </c>
      <c r="J71" s="475">
        <v>2374</v>
      </c>
      <c r="K71" s="38">
        <v>6415</v>
      </c>
      <c r="L71" s="475">
        <v>2374</v>
      </c>
      <c r="M71" s="93">
        <v>10</v>
      </c>
      <c r="N71" s="93">
        <v>73</v>
      </c>
      <c r="O71" s="92">
        <v>166</v>
      </c>
      <c r="P71" s="302" t="s">
        <v>95</v>
      </c>
      <c r="Q71" s="35">
        <v>292</v>
      </c>
      <c r="R71" s="401" t="s">
        <v>95</v>
      </c>
      <c r="S71" s="501" t="s">
        <v>95</v>
      </c>
      <c r="T71" s="24"/>
      <c r="U71" s="432"/>
      <c r="V71" s="35">
        <v>382402</v>
      </c>
      <c r="W71" s="475">
        <v>139090</v>
      </c>
      <c r="X71" s="35"/>
      <c r="Y71" s="475"/>
      <c r="Z71" s="92">
        <v>9</v>
      </c>
      <c r="AA71" s="92">
        <v>1042</v>
      </c>
      <c r="AB71" s="93"/>
      <c r="AC71" s="93"/>
      <c r="AD71" s="469"/>
      <c r="AE71" s="712"/>
    </row>
    <row r="72" spans="1:32" ht="15.95" customHeight="1" x14ac:dyDescent="0.15">
      <c r="A72" s="5">
        <v>34</v>
      </c>
      <c r="B72" s="21" t="s">
        <v>179</v>
      </c>
      <c r="C72" s="500" t="s">
        <v>25</v>
      </c>
      <c r="D72" s="344" t="s">
        <v>95</v>
      </c>
      <c r="E72" s="191" t="s">
        <v>95</v>
      </c>
      <c r="F72" s="35">
        <v>96651</v>
      </c>
      <c r="G72" s="475">
        <v>33514</v>
      </c>
      <c r="H72" s="34">
        <v>3960</v>
      </c>
      <c r="I72" s="38">
        <v>6908</v>
      </c>
      <c r="J72" s="475">
        <v>2211</v>
      </c>
      <c r="K72" s="38">
        <v>6908</v>
      </c>
      <c r="L72" s="475">
        <v>2211</v>
      </c>
      <c r="M72" s="93">
        <v>12</v>
      </c>
      <c r="N72" s="93">
        <v>82</v>
      </c>
      <c r="O72" s="92">
        <v>152</v>
      </c>
      <c r="P72" s="302" t="s">
        <v>95</v>
      </c>
      <c r="Q72" s="35">
        <v>292</v>
      </c>
      <c r="R72" s="401" t="s">
        <v>95</v>
      </c>
      <c r="S72" s="501" t="s">
        <v>95</v>
      </c>
      <c r="T72" s="24"/>
      <c r="U72" s="432"/>
      <c r="V72" s="35">
        <v>593197</v>
      </c>
      <c r="W72" s="475">
        <v>242438</v>
      </c>
      <c r="X72" s="35"/>
      <c r="Y72" s="475"/>
      <c r="Z72" s="92">
        <v>0</v>
      </c>
      <c r="AA72" s="92">
        <v>0</v>
      </c>
      <c r="AB72" s="93"/>
      <c r="AC72" s="93"/>
      <c r="AD72" s="469"/>
      <c r="AE72" s="712"/>
    </row>
    <row r="73" spans="1:32" s="330" customFormat="1" ht="15.95" customHeight="1" x14ac:dyDescent="0.15">
      <c r="A73" s="325">
        <v>35</v>
      </c>
      <c r="B73" s="717" t="s">
        <v>125</v>
      </c>
      <c r="C73" s="682"/>
      <c r="D73" s="326">
        <v>105.29</v>
      </c>
      <c r="E73" s="327">
        <v>351741</v>
      </c>
      <c r="F73" s="293">
        <v>685515</v>
      </c>
      <c r="G73" s="419">
        <v>241564</v>
      </c>
      <c r="H73" s="412">
        <v>26037</v>
      </c>
      <c r="I73" s="292">
        <v>13895</v>
      </c>
      <c r="J73" s="419">
        <v>4840</v>
      </c>
      <c r="K73" s="329">
        <v>12149</v>
      </c>
      <c r="L73" s="419">
        <v>4657</v>
      </c>
      <c r="M73" s="350">
        <v>28</v>
      </c>
      <c r="N73" s="350">
        <v>257</v>
      </c>
      <c r="O73" s="297">
        <v>431</v>
      </c>
      <c r="P73" s="291">
        <v>45949</v>
      </c>
      <c r="Q73" s="293">
        <v>287</v>
      </c>
      <c r="R73" s="646">
        <v>86271</v>
      </c>
      <c r="S73" s="419">
        <v>8774</v>
      </c>
      <c r="T73" s="542"/>
      <c r="U73" s="372"/>
      <c r="V73" s="293">
        <v>1027085</v>
      </c>
      <c r="W73" s="419">
        <v>304772</v>
      </c>
      <c r="X73" s="329"/>
      <c r="Y73" s="419"/>
      <c r="Z73" s="297">
        <v>216</v>
      </c>
      <c r="AA73" s="297">
        <v>103886</v>
      </c>
      <c r="AB73" s="737" t="s">
        <v>223</v>
      </c>
      <c r="AC73" s="738"/>
      <c r="AD73" s="739"/>
      <c r="AE73" s="704" t="s">
        <v>250</v>
      </c>
    </row>
    <row r="74" spans="1:32" s="330" customFormat="1" ht="15.95" customHeight="1" x14ac:dyDescent="0.15">
      <c r="A74" s="325">
        <v>36</v>
      </c>
      <c r="B74" s="331" t="s">
        <v>179</v>
      </c>
      <c r="C74" s="512" t="s">
        <v>190</v>
      </c>
      <c r="D74" s="332" t="s">
        <v>95</v>
      </c>
      <c r="E74" s="352" t="s">
        <v>95</v>
      </c>
      <c r="F74" s="293">
        <v>289712</v>
      </c>
      <c r="G74" s="419">
        <v>75856</v>
      </c>
      <c r="H74" s="412">
        <v>11346</v>
      </c>
      <c r="I74" s="292">
        <v>5620</v>
      </c>
      <c r="J74" s="419">
        <v>1593</v>
      </c>
      <c r="K74" s="329">
        <v>4488</v>
      </c>
      <c r="L74" s="419">
        <v>1367</v>
      </c>
      <c r="M74" s="350">
        <v>20</v>
      </c>
      <c r="N74" s="350">
        <v>184</v>
      </c>
      <c r="O74" s="297">
        <v>132</v>
      </c>
      <c r="P74" s="291">
        <v>19722</v>
      </c>
      <c r="Q74" s="293">
        <v>286</v>
      </c>
      <c r="R74" s="333" t="s">
        <v>95</v>
      </c>
      <c r="S74" s="334" t="s">
        <v>95</v>
      </c>
      <c r="T74" s="543"/>
      <c r="U74" s="544"/>
      <c r="V74" s="293">
        <v>316715</v>
      </c>
      <c r="W74" s="419">
        <v>84449</v>
      </c>
      <c r="X74" s="328"/>
      <c r="Y74" s="419"/>
      <c r="Z74" s="297">
        <v>9</v>
      </c>
      <c r="AA74" s="297">
        <v>7080</v>
      </c>
      <c r="AB74" s="740"/>
      <c r="AC74" s="738"/>
      <c r="AD74" s="739"/>
      <c r="AE74" s="704"/>
    </row>
    <row r="75" spans="1:32" s="330" customFormat="1" ht="15.95" customHeight="1" x14ac:dyDescent="0.15">
      <c r="A75" s="325">
        <v>37</v>
      </c>
      <c r="B75" s="331" t="s">
        <v>179</v>
      </c>
      <c r="C75" s="512" t="s">
        <v>191</v>
      </c>
      <c r="D75" s="332" t="s">
        <v>95</v>
      </c>
      <c r="E75" s="352" t="s">
        <v>95</v>
      </c>
      <c r="F75" s="293">
        <v>191339</v>
      </c>
      <c r="G75" s="419">
        <v>58037</v>
      </c>
      <c r="H75" s="412">
        <v>19313</v>
      </c>
      <c r="I75" s="292">
        <v>8416</v>
      </c>
      <c r="J75" s="419">
        <v>2324</v>
      </c>
      <c r="K75" s="329">
        <v>8033</v>
      </c>
      <c r="L75" s="419">
        <v>2275</v>
      </c>
      <c r="M75" s="350">
        <v>15</v>
      </c>
      <c r="N75" s="350">
        <v>153</v>
      </c>
      <c r="O75" s="293">
        <v>544</v>
      </c>
      <c r="P75" s="291">
        <v>4592</v>
      </c>
      <c r="Q75" s="299">
        <v>288</v>
      </c>
      <c r="R75" s="333" t="s">
        <v>95</v>
      </c>
      <c r="S75" s="334" t="s">
        <v>95</v>
      </c>
      <c r="T75" s="545"/>
      <c r="U75" s="545"/>
      <c r="V75" s="293">
        <v>530419</v>
      </c>
      <c r="W75" s="419">
        <v>155240</v>
      </c>
      <c r="X75" s="333"/>
      <c r="Y75" s="650"/>
      <c r="Z75" s="297">
        <v>25</v>
      </c>
      <c r="AA75" s="297">
        <v>7443</v>
      </c>
      <c r="AB75" s="740"/>
      <c r="AC75" s="738"/>
      <c r="AD75" s="739"/>
      <c r="AE75" s="704"/>
    </row>
    <row r="76" spans="1:32" s="330" customFormat="1" ht="15.95" customHeight="1" x14ac:dyDescent="0.15">
      <c r="A76" s="325">
        <v>38</v>
      </c>
      <c r="B76" s="331" t="s">
        <v>251</v>
      </c>
      <c r="C76" s="512" t="s">
        <v>26</v>
      </c>
      <c r="D76" s="332" t="s">
        <v>95</v>
      </c>
      <c r="E76" s="352" t="s">
        <v>95</v>
      </c>
      <c r="F76" s="293">
        <v>176637</v>
      </c>
      <c r="G76" s="419">
        <v>56555</v>
      </c>
      <c r="H76" s="297">
        <v>16925</v>
      </c>
      <c r="I76" s="300">
        <v>6308</v>
      </c>
      <c r="J76" s="419">
        <v>1736</v>
      </c>
      <c r="K76" s="329">
        <v>6013</v>
      </c>
      <c r="L76" s="419">
        <v>1671</v>
      </c>
      <c r="M76" s="336">
        <v>19</v>
      </c>
      <c r="N76" s="350">
        <v>160</v>
      </c>
      <c r="O76" s="299">
        <v>532</v>
      </c>
      <c r="P76" s="291">
        <v>8250</v>
      </c>
      <c r="Q76" s="299">
        <v>288</v>
      </c>
      <c r="R76" s="333" t="s">
        <v>95</v>
      </c>
      <c r="S76" s="334" t="s">
        <v>95</v>
      </c>
      <c r="T76" s="545"/>
      <c r="U76" s="545"/>
      <c r="V76" s="293">
        <v>347246</v>
      </c>
      <c r="W76" s="419">
        <v>109548</v>
      </c>
      <c r="X76" s="333"/>
      <c r="Y76" s="650"/>
      <c r="Z76" s="297">
        <v>10</v>
      </c>
      <c r="AA76" s="297">
        <v>4955</v>
      </c>
      <c r="AB76" s="740"/>
      <c r="AC76" s="738"/>
      <c r="AD76" s="739"/>
      <c r="AE76" s="704"/>
    </row>
    <row r="77" spans="1:32" s="330" customFormat="1" ht="87.75" customHeight="1" x14ac:dyDescent="0.15">
      <c r="A77" s="337">
        <v>39</v>
      </c>
      <c r="B77" s="325" t="s">
        <v>179</v>
      </c>
      <c r="C77" s="338" t="s">
        <v>15</v>
      </c>
      <c r="D77" s="332" t="s">
        <v>95</v>
      </c>
      <c r="E77" s="352" t="s">
        <v>95</v>
      </c>
      <c r="F77" s="299">
        <v>198761</v>
      </c>
      <c r="G77" s="419">
        <v>67379</v>
      </c>
      <c r="H77" s="297">
        <v>7592</v>
      </c>
      <c r="I77" s="300">
        <v>9958</v>
      </c>
      <c r="J77" s="419">
        <v>2765</v>
      </c>
      <c r="K77" s="329">
        <v>9452</v>
      </c>
      <c r="L77" s="419">
        <v>2640</v>
      </c>
      <c r="M77" s="336">
        <v>22</v>
      </c>
      <c r="N77" s="350">
        <v>187</v>
      </c>
      <c r="O77" s="299">
        <v>551</v>
      </c>
      <c r="P77" s="291">
        <v>588</v>
      </c>
      <c r="Q77" s="299">
        <v>287</v>
      </c>
      <c r="R77" s="333" t="s">
        <v>95</v>
      </c>
      <c r="S77" s="334" t="s">
        <v>95</v>
      </c>
      <c r="T77" s="545"/>
      <c r="U77" s="545"/>
      <c r="V77" s="293">
        <v>875472</v>
      </c>
      <c r="W77" s="419">
        <v>308965</v>
      </c>
      <c r="X77" s="333"/>
      <c r="Y77" s="649"/>
      <c r="Z77" s="297">
        <v>32</v>
      </c>
      <c r="AA77" s="297">
        <v>22888</v>
      </c>
      <c r="AB77" s="740"/>
      <c r="AC77" s="738"/>
      <c r="AD77" s="739"/>
      <c r="AE77" s="704"/>
    </row>
    <row r="78" spans="1:32" ht="15.75" customHeight="1" x14ac:dyDescent="0.15">
      <c r="A78" s="214">
        <v>40</v>
      </c>
      <c r="B78" s="659" t="s">
        <v>126</v>
      </c>
      <c r="C78" s="676"/>
      <c r="D78" s="72">
        <v>16.809999999999999</v>
      </c>
      <c r="E78" s="34">
        <v>31167</v>
      </c>
      <c r="F78" s="39">
        <v>94551</v>
      </c>
      <c r="G78" s="476">
        <v>31423</v>
      </c>
      <c r="H78" s="92">
        <v>8317</v>
      </c>
      <c r="I78" s="42">
        <v>4849</v>
      </c>
      <c r="J78" s="476">
        <v>1284</v>
      </c>
      <c r="K78" s="38">
        <v>4524</v>
      </c>
      <c r="L78" s="475">
        <v>1156</v>
      </c>
      <c r="M78" s="42">
        <v>13</v>
      </c>
      <c r="N78" s="93">
        <v>168</v>
      </c>
      <c r="O78" s="39">
        <v>207</v>
      </c>
      <c r="P78" s="93">
        <v>4131</v>
      </c>
      <c r="Q78" s="39">
        <v>275</v>
      </c>
      <c r="R78" s="35">
        <v>6852</v>
      </c>
      <c r="S78" s="475">
        <v>1268</v>
      </c>
      <c r="T78" s="546"/>
      <c r="U78" s="471"/>
      <c r="V78" s="35">
        <v>297720</v>
      </c>
      <c r="W78" s="475">
        <v>102030</v>
      </c>
      <c r="X78" s="35"/>
      <c r="Y78" s="488"/>
      <c r="Z78" s="92">
        <v>86</v>
      </c>
      <c r="AA78" s="92">
        <v>7003</v>
      </c>
      <c r="AB78" s="93"/>
      <c r="AC78" s="93"/>
      <c r="AD78" s="469"/>
      <c r="AE78" s="527"/>
    </row>
    <row r="79" spans="1:32" s="16" customFormat="1" ht="15" customHeight="1" x14ac:dyDescent="0.15">
      <c r="A79" s="219"/>
      <c r="B79" s="169"/>
      <c r="C79" s="170"/>
      <c r="D79" s="525"/>
      <c r="E79" s="547"/>
      <c r="F79" s="38"/>
      <c r="G79" s="482"/>
      <c r="H79" s="44"/>
      <c r="I79" s="38"/>
      <c r="J79" s="483"/>
      <c r="K79" s="548"/>
      <c r="L79" s="482"/>
      <c r="M79" s="36"/>
      <c r="N79" s="36"/>
      <c r="O79" s="36"/>
      <c r="P79" s="36"/>
      <c r="Q79" s="38"/>
      <c r="R79" s="35"/>
      <c r="S79" s="44"/>
      <c r="T79" s="24"/>
      <c r="U79" s="471"/>
      <c r="V79" s="38"/>
      <c r="W79" s="482"/>
      <c r="X79" s="35"/>
      <c r="Y79" s="221"/>
      <c r="Z79" s="37"/>
      <c r="AA79" s="36"/>
      <c r="AB79" s="36"/>
      <c r="AC79" s="36"/>
      <c r="AD79" s="533"/>
      <c r="AE79" s="550"/>
    </row>
    <row r="80" spans="1:32" ht="15" customHeight="1" x14ac:dyDescent="0.15">
      <c r="A80" s="5"/>
      <c r="B80" s="173" t="s">
        <v>278</v>
      </c>
      <c r="C80" s="187"/>
      <c r="D80" s="175"/>
      <c r="E80" s="177"/>
      <c r="F80" s="57"/>
      <c r="G80" s="188"/>
      <c r="H80" s="177"/>
      <c r="I80" s="57"/>
      <c r="J80" s="188"/>
      <c r="K80" s="57"/>
      <c r="L80" s="188"/>
      <c r="M80" s="60"/>
      <c r="N80" s="60"/>
      <c r="O80" s="60"/>
      <c r="P80" s="60"/>
      <c r="Q80" s="57"/>
      <c r="R80" s="57"/>
      <c r="S80" s="177"/>
      <c r="T80" s="179"/>
      <c r="U80" s="181"/>
      <c r="V80" s="57"/>
      <c r="W80" s="188"/>
      <c r="X80" s="59"/>
      <c r="Y80" s="534"/>
      <c r="Z80" s="197"/>
      <c r="AA80" s="60"/>
      <c r="AB80" s="60"/>
      <c r="AC80" s="60"/>
      <c r="AD80" s="183"/>
      <c r="AE80" s="23"/>
    </row>
    <row r="81" spans="1:31" s="2" customFormat="1" ht="15.75" customHeight="1" x14ac:dyDescent="0.15">
      <c r="A81" s="5">
        <v>1</v>
      </c>
      <c r="B81" s="659" t="s">
        <v>2</v>
      </c>
      <c r="C81" s="676"/>
      <c r="D81" s="56">
        <v>65.12</v>
      </c>
      <c r="E81" s="28">
        <v>401314</v>
      </c>
      <c r="F81" s="97">
        <v>575895</v>
      </c>
      <c r="G81" s="476">
        <v>159917</v>
      </c>
      <c r="H81" s="97">
        <v>8254</v>
      </c>
      <c r="I81" s="97">
        <v>20671</v>
      </c>
      <c r="J81" s="476">
        <v>5082</v>
      </c>
      <c r="K81" s="97">
        <v>15601</v>
      </c>
      <c r="L81" s="476">
        <v>4248</v>
      </c>
      <c r="M81" s="97">
        <v>37</v>
      </c>
      <c r="N81" s="97">
        <v>597</v>
      </c>
      <c r="O81" s="97">
        <v>325</v>
      </c>
      <c r="P81" s="1">
        <v>72466</v>
      </c>
      <c r="Q81" s="1">
        <v>289</v>
      </c>
      <c r="R81" s="97">
        <v>60366</v>
      </c>
      <c r="S81" s="420">
        <v>10200</v>
      </c>
      <c r="T81" s="705" t="s">
        <v>227</v>
      </c>
      <c r="U81" s="706"/>
      <c r="V81" s="199">
        <v>1456207</v>
      </c>
      <c r="W81" s="486">
        <v>363078</v>
      </c>
      <c r="X81" s="97">
        <v>36531</v>
      </c>
      <c r="Y81" s="475">
        <v>12097</v>
      </c>
      <c r="Z81" s="1">
        <v>251</v>
      </c>
      <c r="AA81" s="1">
        <v>50915</v>
      </c>
      <c r="AB81" s="200">
        <v>1</v>
      </c>
      <c r="AC81" s="201">
        <v>22</v>
      </c>
      <c r="AD81" s="202" t="s">
        <v>94</v>
      </c>
      <c r="AE81" s="707" t="s">
        <v>279</v>
      </c>
    </row>
    <row r="82" spans="1:31" s="2" customFormat="1" ht="15.95" customHeight="1" x14ac:dyDescent="0.15">
      <c r="A82" s="5">
        <v>2</v>
      </c>
      <c r="B82" s="21" t="s">
        <v>280</v>
      </c>
      <c r="C82" s="500" t="s">
        <v>27</v>
      </c>
      <c r="D82" s="29" t="s">
        <v>281</v>
      </c>
      <c r="E82" s="29" t="s">
        <v>281</v>
      </c>
      <c r="F82" s="97">
        <v>89912</v>
      </c>
      <c r="G82" s="476">
        <v>33645</v>
      </c>
      <c r="H82" s="97">
        <v>100</v>
      </c>
      <c r="I82" s="97">
        <v>1590</v>
      </c>
      <c r="J82" s="476">
        <v>1475</v>
      </c>
      <c r="K82" s="97">
        <v>1473</v>
      </c>
      <c r="L82" s="476">
        <v>1463</v>
      </c>
      <c r="M82" s="97">
        <v>0</v>
      </c>
      <c r="N82" s="97">
        <v>93</v>
      </c>
      <c r="O82" s="97">
        <v>0</v>
      </c>
      <c r="P82" s="1">
        <v>0</v>
      </c>
      <c r="Q82" s="1">
        <v>346</v>
      </c>
      <c r="R82" s="421" t="s">
        <v>281</v>
      </c>
      <c r="S82" s="504" t="s">
        <v>281</v>
      </c>
      <c r="T82" s="422"/>
      <c r="U82" s="551"/>
      <c r="V82" s="199">
        <v>129168</v>
      </c>
      <c r="W82" s="486">
        <v>27682</v>
      </c>
      <c r="X82" s="411"/>
      <c r="Y82" s="651"/>
      <c r="Z82" s="1">
        <v>6</v>
      </c>
      <c r="AA82" s="1">
        <v>1592</v>
      </c>
      <c r="AB82" s="422"/>
      <c r="AC82" s="422"/>
      <c r="AD82" s="26"/>
      <c r="AE82" s="707"/>
    </row>
    <row r="83" spans="1:31" s="2" customFormat="1" ht="15.95" customHeight="1" x14ac:dyDescent="0.15">
      <c r="A83" s="5">
        <v>3</v>
      </c>
      <c r="B83" s="21" t="s">
        <v>280</v>
      </c>
      <c r="C83" s="500" t="s">
        <v>28</v>
      </c>
      <c r="D83" s="29" t="s">
        <v>281</v>
      </c>
      <c r="E83" s="29" t="s">
        <v>281</v>
      </c>
      <c r="F83" s="97">
        <v>87554</v>
      </c>
      <c r="G83" s="476">
        <v>26481</v>
      </c>
      <c r="H83" s="97">
        <v>320</v>
      </c>
      <c r="I83" s="97">
        <v>5555</v>
      </c>
      <c r="J83" s="476">
        <v>1422</v>
      </c>
      <c r="K83" s="97">
        <v>4015</v>
      </c>
      <c r="L83" s="476">
        <v>1084</v>
      </c>
      <c r="M83" s="97">
        <v>11</v>
      </c>
      <c r="N83" s="97">
        <v>93</v>
      </c>
      <c r="O83" s="97">
        <v>0</v>
      </c>
      <c r="P83" s="1">
        <v>2949</v>
      </c>
      <c r="Q83" s="1">
        <v>339</v>
      </c>
      <c r="R83" s="421" t="s">
        <v>281</v>
      </c>
      <c r="S83" s="504" t="s">
        <v>281</v>
      </c>
      <c r="T83" s="422"/>
      <c r="U83" s="551"/>
      <c r="V83" s="199">
        <v>486439</v>
      </c>
      <c r="W83" s="486">
        <v>144599</v>
      </c>
      <c r="X83" s="411"/>
      <c r="Y83" s="651"/>
      <c r="Z83" s="1">
        <v>42</v>
      </c>
      <c r="AA83" s="1">
        <v>6524</v>
      </c>
      <c r="AB83" s="422"/>
      <c r="AC83" s="422"/>
      <c r="AD83" s="26"/>
      <c r="AE83" s="707"/>
    </row>
    <row r="84" spans="1:31" s="2" customFormat="1" ht="15.95" customHeight="1" x14ac:dyDescent="0.15">
      <c r="A84" s="5">
        <v>4</v>
      </c>
      <c r="B84" s="21" t="s">
        <v>280</v>
      </c>
      <c r="C84" s="500" t="s">
        <v>29</v>
      </c>
      <c r="D84" s="29" t="s">
        <v>281</v>
      </c>
      <c r="E84" s="29" t="s">
        <v>281</v>
      </c>
      <c r="F84" s="97">
        <v>104106</v>
      </c>
      <c r="G84" s="476">
        <v>28154</v>
      </c>
      <c r="H84" s="97">
        <v>237</v>
      </c>
      <c r="I84" s="97">
        <v>4996</v>
      </c>
      <c r="J84" s="476">
        <v>1257</v>
      </c>
      <c r="K84" s="97">
        <v>3738</v>
      </c>
      <c r="L84" s="476">
        <v>897</v>
      </c>
      <c r="M84" s="97">
        <v>8</v>
      </c>
      <c r="N84" s="97">
        <v>87</v>
      </c>
      <c r="O84" s="97">
        <v>1</v>
      </c>
      <c r="P84" s="1">
        <v>1886</v>
      </c>
      <c r="Q84" s="1">
        <v>342</v>
      </c>
      <c r="R84" s="421" t="s">
        <v>281</v>
      </c>
      <c r="S84" s="504" t="s">
        <v>281</v>
      </c>
      <c r="T84" s="422"/>
      <c r="U84" s="551"/>
      <c r="V84" s="199">
        <v>376504</v>
      </c>
      <c r="W84" s="486">
        <v>107066</v>
      </c>
      <c r="X84" s="411"/>
      <c r="Y84" s="651"/>
      <c r="Z84" s="1">
        <v>78</v>
      </c>
      <c r="AA84" s="1">
        <v>12711</v>
      </c>
      <c r="AB84" s="422"/>
      <c r="AC84" s="422"/>
      <c r="AD84" s="26"/>
      <c r="AE84" s="707"/>
    </row>
    <row r="85" spans="1:31" s="2" customFormat="1" ht="15.95" customHeight="1" x14ac:dyDescent="0.15">
      <c r="A85" s="5">
        <v>5</v>
      </c>
      <c r="B85" s="21" t="s">
        <v>280</v>
      </c>
      <c r="C85" s="500" t="s">
        <v>30</v>
      </c>
      <c r="D85" s="29" t="s">
        <v>282</v>
      </c>
      <c r="E85" s="29" t="s">
        <v>282</v>
      </c>
      <c r="F85" s="97">
        <v>94531</v>
      </c>
      <c r="G85" s="476">
        <v>27938</v>
      </c>
      <c r="H85" s="97">
        <v>256</v>
      </c>
      <c r="I85" s="97">
        <v>5041</v>
      </c>
      <c r="J85" s="476">
        <v>1329</v>
      </c>
      <c r="K85" s="97">
        <v>3485</v>
      </c>
      <c r="L85" s="476">
        <v>932</v>
      </c>
      <c r="M85" s="97">
        <v>9</v>
      </c>
      <c r="N85" s="97">
        <v>78</v>
      </c>
      <c r="O85" s="97">
        <v>0</v>
      </c>
      <c r="P85" s="1">
        <v>4400</v>
      </c>
      <c r="Q85" s="1">
        <v>342</v>
      </c>
      <c r="R85" s="421" t="s">
        <v>282</v>
      </c>
      <c r="S85" s="203" t="s">
        <v>282</v>
      </c>
      <c r="T85" s="422"/>
      <c r="U85" s="551"/>
      <c r="V85" s="199">
        <v>308697</v>
      </c>
      <c r="W85" s="486">
        <v>96966</v>
      </c>
      <c r="X85" s="411"/>
      <c r="Y85" s="651"/>
      <c r="Z85" s="1">
        <v>41</v>
      </c>
      <c r="AA85" s="1">
        <v>4449</v>
      </c>
      <c r="AB85" s="422"/>
      <c r="AC85" s="422"/>
      <c r="AD85" s="26"/>
      <c r="AE85" s="707"/>
    </row>
    <row r="86" spans="1:31" s="2" customFormat="1" ht="15.95" customHeight="1" x14ac:dyDescent="0.15">
      <c r="A86" s="5">
        <v>6</v>
      </c>
      <c r="B86" s="21" t="s">
        <v>179</v>
      </c>
      <c r="C86" s="500" t="s">
        <v>31</v>
      </c>
      <c r="D86" s="29" t="s">
        <v>170</v>
      </c>
      <c r="E86" s="29" t="s">
        <v>170</v>
      </c>
      <c r="F86" s="97">
        <v>73174</v>
      </c>
      <c r="G86" s="476">
        <v>22373</v>
      </c>
      <c r="H86" s="97">
        <v>142</v>
      </c>
      <c r="I86" s="97">
        <v>3899</v>
      </c>
      <c r="J86" s="476">
        <v>1084</v>
      </c>
      <c r="K86" s="97">
        <v>3194</v>
      </c>
      <c r="L86" s="476">
        <v>951</v>
      </c>
      <c r="M86" s="97">
        <v>16</v>
      </c>
      <c r="N86" s="97">
        <v>127</v>
      </c>
      <c r="O86" s="97">
        <v>10</v>
      </c>
      <c r="P86" s="1">
        <v>1194</v>
      </c>
      <c r="Q86" s="1">
        <v>342</v>
      </c>
      <c r="R86" s="421" t="s">
        <v>170</v>
      </c>
      <c r="S86" s="504" t="s">
        <v>170</v>
      </c>
      <c r="T86" s="422"/>
      <c r="U86" s="551"/>
      <c r="V86" s="199">
        <v>181756</v>
      </c>
      <c r="W86" s="486">
        <v>48762</v>
      </c>
      <c r="X86" s="411"/>
      <c r="Y86" s="651"/>
      <c r="Z86" s="1">
        <v>39</v>
      </c>
      <c r="AA86" s="1">
        <v>3171</v>
      </c>
      <c r="AB86" s="422"/>
      <c r="AC86" s="422"/>
      <c r="AD86" s="26"/>
      <c r="AE86" s="707"/>
    </row>
    <row r="87" spans="1:31" s="2" customFormat="1" ht="15.95" customHeight="1" x14ac:dyDescent="0.15">
      <c r="A87" s="5">
        <v>7</v>
      </c>
      <c r="B87" s="21" t="s">
        <v>179</v>
      </c>
      <c r="C87" s="500" t="s">
        <v>32</v>
      </c>
      <c r="D87" s="29" t="s">
        <v>283</v>
      </c>
      <c r="E87" s="29" t="s">
        <v>283</v>
      </c>
      <c r="F87" s="97">
        <v>104917</v>
      </c>
      <c r="G87" s="476">
        <v>25631</v>
      </c>
      <c r="H87" s="97">
        <v>250</v>
      </c>
      <c r="I87" s="97">
        <v>4337</v>
      </c>
      <c r="J87" s="476">
        <v>973</v>
      </c>
      <c r="K87" s="97">
        <v>3259</v>
      </c>
      <c r="L87" s="476">
        <v>836</v>
      </c>
      <c r="M87" s="97">
        <v>9</v>
      </c>
      <c r="N87" s="97">
        <v>80</v>
      </c>
      <c r="O87" s="97">
        <v>0</v>
      </c>
      <c r="P87" s="1">
        <v>6376</v>
      </c>
      <c r="Q87" s="1">
        <v>342</v>
      </c>
      <c r="R87" s="421" t="s">
        <v>283</v>
      </c>
      <c r="S87" s="203" t="s">
        <v>283</v>
      </c>
      <c r="T87" s="422"/>
      <c r="U87" s="551"/>
      <c r="V87" s="199">
        <v>242473</v>
      </c>
      <c r="W87" s="486">
        <v>60924</v>
      </c>
      <c r="X87" s="411"/>
      <c r="Y87" s="651"/>
      <c r="Z87" s="1">
        <v>19</v>
      </c>
      <c r="AA87" s="1">
        <v>3096</v>
      </c>
      <c r="AB87" s="422"/>
      <c r="AC87" s="422"/>
      <c r="AD87" s="26"/>
      <c r="AE87" s="707"/>
    </row>
    <row r="88" spans="1:31" s="2" customFormat="1" ht="15.95" customHeight="1" x14ac:dyDescent="0.15">
      <c r="A88" s="5">
        <v>8</v>
      </c>
      <c r="B88" s="21" t="s">
        <v>284</v>
      </c>
      <c r="C88" s="500" t="s">
        <v>33</v>
      </c>
      <c r="D88" s="29" t="s">
        <v>285</v>
      </c>
      <c r="E88" s="29" t="s">
        <v>285</v>
      </c>
      <c r="F88" s="97">
        <v>100235</v>
      </c>
      <c r="G88" s="476">
        <v>25125</v>
      </c>
      <c r="H88" s="97">
        <v>386</v>
      </c>
      <c r="I88" s="97">
        <v>4256</v>
      </c>
      <c r="J88" s="476">
        <v>1126</v>
      </c>
      <c r="K88" s="97">
        <v>3328</v>
      </c>
      <c r="L88" s="476">
        <v>1049</v>
      </c>
      <c r="M88" s="97">
        <v>10</v>
      </c>
      <c r="N88" s="97">
        <v>85</v>
      </c>
      <c r="O88" s="97">
        <v>0</v>
      </c>
      <c r="P88" s="1">
        <v>1723</v>
      </c>
      <c r="Q88" s="1">
        <v>340</v>
      </c>
      <c r="R88" s="421" t="s">
        <v>285</v>
      </c>
      <c r="S88" s="203" t="s">
        <v>285</v>
      </c>
      <c r="T88" s="422"/>
      <c r="U88" s="551"/>
      <c r="V88" s="199">
        <v>211370</v>
      </c>
      <c r="W88" s="486">
        <v>72534</v>
      </c>
      <c r="X88" s="411"/>
      <c r="Y88" s="651"/>
      <c r="Z88" s="1">
        <v>38</v>
      </c>
      <c r="AA88" s="1">
        <v>4570</v>
      </c>
      <c r="AB88" s="422"/>
      <c r="AC88" s="422"/>
      <c r="AD88" s="26"/>
      <c r="AE88" s="707"/>
    </row>
    <row r="89" spans="1:31" s="17" customFormat="1" ht="15.95" customHeight="1" x14ac:dyDescent="0.15">
      <c r="A89" s="267">
        <v>9</v>
      </c>
      <c r="B89" s="659" t="s">
        <v>157</v>
      </c>
      <c r="C89" s="676"/>
      <c r="D89" s="370">
        <v>25.55</v>
      </c>
      <c r="E89" s="362">
        <v>77834</v>
      </c>
      <c r="F89" s="345">
        <v>118588</v>
      </c>
      <c r="G89" s="348">
        <v>54837</v>
      </c>
      <c r="H89" s="362">
        <v>482</v>
      </c>
      <c r="I89" s="345">
        <v>4870</v>
      </c>
      <c r="J89" s="348">
        <v>1909</v>
      </c>
      <c r="K89" s="345">
        <v>4035</v>
      </c>
      <c r="L89" s="381">
        <v>1258</v>
      </c>
      <c r="M89" s="345">
        <v>5</v>
      </c>
      <c r="N89" s="369">
        <v>73</v>
      </c>
      <c r="O89" s="360">
        <v>0</v>
      </c>
      <c r="P89" s="375">
        <v>10861</v>
      </c>
      <c r="Q89" s="362">
        <v>293</v>
      </c>
      <c r="R89" s="360">
        <v>3403</v>
      </c>
      <c r="S89" s="381">
        <v>638</v>
      </c>
      <c r="T89" s="364">
        <v>228</v>
      </c>
      <c r="U89" s="348">
        <v>94</v>
      </c>
      <c r="V89" s="360">
        <v>179977</v>
      </c>
      <c r="W89" s="381">
        <v>59375</v>
      </c>
      <c r="X89" s="355">
        <v>13586</v>
      </c>
      <c r="Y89" s="419">
        <v>7313</v>
      </c>
      <c r="Z89" s="369">
        <v>33</v>
      </c>
      <c r="AA89" s="369">
        <v>10540</v>
      </c>
      <c r="AB89" s="375">
        <v>1</v>
      </c>
      <c r="AC89" s="375">
        <v>12</v>
      </c>
      <c r="AD89" s="378" t="s">
        <v>94</v>
      </c>
      <c r="AE89" s="379" t="s">
        <v>256</v>
      </c>
    </row>
    <row r="90" spans="1:31" s="17" customFormat="1" ht="15.95" customHeight="1" x14ac:dyDescent="0.15">
      <c r="A90" s="267">
        <v>10</v>
      </c>
      <c r="B90" s="204" t="s">
        <v>101</v>
      </c>
      <c r="C90" s="205" t="s">
        <v>192</v>
      </c>
      <c r="D90" s="377" t="s">
        <v>170</v>
      </c>
      <c r="E90" s="366" t="s">
        <v>170</v>
      </c>
      <c r="F90" s="345">
        <v>69616</v>
      </c>
      <c r="G90" s="348">
        <v>21754</v>
      </c>
      <c r="H90" s="362">
        <v>34</v>
      </c>
      <c r="I90" s="345">
        <v>3797</v>
      </c>
      <c r="J90" s="348">
        <v>928</v>
      </c>
      <c r="K90" s="345">
        <v>3611</v>
      </c>
      <c r="L90" s="348">
        <v>886</v>
      </c>
      <c r="M90" s="375">
        <v>6</v>
      </c>
      <c r="N90" s="369">
        <v>66</v>
      </c>
      <c r="O90" s="369">
        <v>15</v>
      </c>
      <c r="P90" s="363" t="s">
        <v>257</v>
      </c>
      <c r="Q90" s="355">
        <v>293</v>
      </c>
      <c r="R90" s="355">
        <v>4605</v>
      </c>
      <c r="S90" s="348">
        <v>727</v>
      </c>
      <c r="T90" s="361"/>
      <c r="U90" s="346"/>
      <c r="V90" s="355">
        <v>190925</v>
      </c>
      <c r="W90" s="381">
        <v>58509</v>
      </c>
      <c r="X90" s="355"/>
      <c r="Y90" s="357"/>
      <c r="Z90" s="369">
        <v>107</v>
      </c>
      <c r="AA90" s="369">
        <v>14843</v>
      </c>
      <c r="AB90" s="375"/>
      <c r="AC90" s="375"/>
      <c r="AD90" s="378"/>
      <c r="AE90" s="379" t="s">
        <v>258</v>
      </c>
    </row>
    <row r="91" spans="1:31" s="17" customFormat="1" ht="15.95" customHeight="1" x14ac:dyDescent="0.15">
      <c r="A91" s="267">
        <v>11</v>
      </c>
      <c r="B91" s="204" t="s">
        <v>101</v>
      </c>
      <c r="C91" s="206" t="s">
        <v>102</v>
      </c>
      <c r="D91" s="377" t="s">
        <v>170</v>
      </c>
      <c r="E91" s="366" t="s">
        <v>170</v>
      </c>
      <c r="F91" s="345">
        <v>21728</v>
      </c>
      <c r="G91" s="348">
        <v>9982</v>
      </c>
      <c r="H91" s="362">
        <v>2</v>
      </c>
      <c r="I91" s="345">
        <v>1632</v>
      </c>
      <c r="J91" s="348">
        <v>351</v>
      </c>
      <c r="K91" s="345">
        <v>1602</v>
      </c>
      <c r="L91" s="348">
        <v>345</v>
      </c>
      <c r="M91" s="375">
        <v>0</v>
      </c>
      <c r="N91" s="369">
        <v>14</v>
      </c>
      <c r="O91" s="369">
        <v>0</v>
      </c>
      <c r="P91" s="363" t="s">
        <v>170</v>
      </c>
      <c r="Q91" s="355">
        <v>286</v>
      </c>
      <c r="R91" s="355">
        <v>1234</v>
      </c>
      <c r="S91" s="348">
        <v>268</v>
      </c>
      <c r="T91" s="361"/>
      <c r="U91" s="346"/>
      <c r="V91" s="355">
        <v>63621</v>
      </c>
      <c r="W91" s="348">
        <v>26955</v>
      </c>
      <c r="X91" s="355"/>
      <c r="Y91" s="357"/>
      <c r="Z91" s="369">
        <v>4</v>
      </c>
      <c r="AA91" s="369">
        <v>655</v>
      </c>
      <c r="AB91" s="375"/>
      <c r="AC91" s="375"/>
      <c r="AD91" s="378"/>
      <c r="AE91" s="379" t="s">
        <v>234</v>
      </c>
    </row>
    <row r="92" spans="1:31" s="17" customFormat="1" ht="15.95" customHeight="1" thickBot="1" x14ac:dyDescent="0.2">
      <c r="A92" s="268">
        <v>12</v>
      </c>
      <c r="B92" s="207" t="s">
        <v>101</v>
      </c>
      <c r="C92" s="208" t="s">
        <v>103</v>
      </c>
      <c r="D92" s="356" t="s">
        <v>170</v>
      </c>
      <c r="E92" s="376" t="s">
        <v>170</v>
      </c>
      <c r="F92" s="365">
        <v>14030</v>
      </c>
      <c r="G92" s="380">
        <v>13469</v>
      </c>
      <c r="H92" s="373">
        <v>0</v>
      </c>
      <c r="I92" s="359">
        <v>798</v>
      </c>
      <c r="J92" s="380">
        <v>684</v>
      </c>
      <c r="K92" s="367">
        <v>773</v>
      </c>
      <c r="L92" s="368">
        <v>660</v>
      </c>
      <c r="M92" s="354">
        <v>1</v>
      </c>
      <c r="N92" s="359">
        <v>13</v>
      </c>
      <c r="O92" s="382">
        <v>0</v>
      </c>
      <c r="P92" s="376" t="s">
        <v>170</v>
      </c>
      <c r="Q92" s="382">
        <v>276</v>
      </c>
      <c r="R92" s="373">
        <v>695</v>
      </c>
      <c r="S92" s="368">
        <v>269</v>
      </c>
      <c r="T92" s="358"/>
      <c r="U92" s="374"/>
      <c r="V92" s="373">
        <v>29036</v>
      </c>
      <c r="W92" s="368">
        <v>22057</v>
      </c>
      <c r="X92" s="359"/>
      <c r="Y92" s="374"/>
      <c r="Z92" s="373">
        <v>2</v>
      </c>
      <c r="AA92" s="382">
        <v>309</v>
      </c>
      <c r="AB92" s="367"/>
      <c r="AC92" s="354"/>
      <c r="AD92" s="371"/>
      <c r="AE92" s="347"/>
    </row>
    <row r="93" spans="1:31" s="17" customFormat="1" ht="21" customHeight="1" x14ac:dyDescent="0.15">
      <c r="A93" s="269"/>
      <c r="B93" s="658" t="s">
        <v>210</v>
      </c>
      <c r="C93" s="722"/>
      <c r="D93" s="722"/>
      <c r="E93" s="722"/>
      <c r="F93" s="722"/>
      <c r="G93" s="722"/>
      <c r="H93" s="722"/>
      <c r="I93" s="722"/>
      <c r="J93" s="722"/>
      <c r="K93" s="722"/>
      <c r="L93" s="722"/>
      <c r="M93" s="210"/>
      <c r="N93" s="199"/>
      <c r="O93" s="199"/>
      <c r="P93" s="211"/>
      <c r="Q93" s="199"/>
      <c r="R93" s="658"/>
      <c r="S93" s="722"/>
      <c r="T93" s="722"/>
      <c r="U93" s="722"/>
      <c r="V93" s="722"/>
      <c r="W93" s="722"/>
      <c r="X93" s="722"/>
      <c r="Y93" s="722"/>
      <c r="Z93" s="722"/>
      <c r="AA93" s="722"/>
      <c r="AB93" s="722"/>
      <c r="AC93" s="210"/>
      <c r="AD93" s="212"/>
      <c r="AE93" s="213"/>
    </row>
    <row r="94" spans="1:31" ht="25.5" customHeight="1" thickBot="1" x14ac:dyDescent="0.2">
      <c r="A94" s="723" t="str">
        <f>A1</f>
        <v>大阪公共図書館協会会報　　Ｎｏ．167　　別紙（1）</v>
      </c>
      <c r="B94" s="723"/>
      <c r="C94" s="723"/>
      <c r="D94" s="723"/>
      <c r="E94" s="723"/>
      <c r="F94" s="724"/>
      <c r="G94" s="270"/>
      <c r="H94" s="270"/>
      <c r="I94" s="270"/>
      <c r="J94" s="270"/>
      <c r="K94" s="270"/>
      <c r="L94" s="270"/>
      <c r="M94" s="270" t="s">
        <v>91</v>
      </c>
      <c r="N94" s="2"/>
      <c r="O94" s="2"/>
      <c r="P94" s="2"/>
      <c r="Q94" s="2"/>
      <c r="R94" s="2"/>
      <c r="S94" s="2"/>
      <c r="T94" s="2"/>
      <c r="U94" s="256"/>
      <c r="V94" s="725" t="str">
        <f>V1</f>
        <v>2018（平成30）年度末現在</v>
      </c>
      <c r="W94" s="726"/>
      <c r="X94" s="2"/>
      <c r="Y94" s="256"/>
      <c r="Z94" s="2"/>
      <c r="AA94" s="2"/>
      <c r="AB94" s="4"/>
      <c r="AC94" s="4"/>
      <c r="AD94" s="271"/>
      <c r="AE94" s="272" t="str">
        <f>AE1</f>
        <v>2019（平成31）年3月31日現在</v>
      </c>
    </row>
    <row r="95" spans="1:31" ht="13.5" customHeight="1" x14ac:dyDescent="0.15">
      <c r="A95" s="285"/>
      <c r="B95" s="257"/>
      <c r="C95" s="258"/>
      <c r="D95" s="273"/>
      <c r="E95" s="274"/>
      <c r="F95" s="727" t="s">
        <v>108</v>
      </c>
      <c r="G95" s="728"/>
      <c r="H95" s="729"/>
      <c r="I95" s="727" t="s">
        <v>62</v>
      </c>
      <c r="J95" s="730"/>
      <c r="K95" s="730"/>
      <c r="L95" s="731"/>
      <c r="M95" s="727" t="s">
        <v>158</v>
      </c>
      <c r="N95" s="729"/>
      <c r="O95" s="275" t="s">
        <v>63</v>
      </c>
      <c r="P95" s="276"/>
      <c r="Q95" s="277"/>
      <c r="R95" s="732" t="s">
        <v>106</v>
      </c>
      <c r="S95" s="733"/>
      <c r="T95" s="733"/>
      <c r="U95" s="734"/>
      <c r="V95" s="727" t="s">
        <v>147</v>
      </c>
      <c r="W95" s="728"/>
      <c r="X95" s="728"/>
      <c r="Y95" s="729"/>
      <c r="Z95" s="735" t="s">
        <v>175</v>
      </c>
      <c r="AA95" s="736"/>
      <c r="AB95" s="727" t="s">
        <v>109</v>
      </c>
      <c r="AC95" s="728"/>
      <c r="AD95" s="729"/>
      <c r="AE95" s="75"/>
    </row>
    <row r="96" spans="1:31" ht="13.5" customHeight="1" x14ac:dyDescent="0.15">
      <c r="A96" s="5"/>
      <c r="B96" s="76"/>
      <c r="C96" s="15"/>
      <c r="D96" s="278"/>
      <c r="E96" s="81"/>
      <c r="F96" s="279"/>
      <c r="G96" s="78"/>
      <c r="H96" s="80"/>
      <c r="I96" s="279"/>
      <c r="J96" s="78"/>
      <c r="K96" s="279"/>
      <c r="L96" s="280"/>
      <c r="M96" s="80"/>
      <c r="N96" s="262"/>
      <c r="O96" s="81"/>
      <c r="P96" s="81"/>
      <c r="Q96" s="83" t="s">
        <v>65</v>
      </c>
      <c r="R96" s="76"/>
      <c r="S96" s="80"/>
      <c r="T96" s="76"/>
      <c r="U96" s="264"/>
      <c r="V96" s="76"/>
      <c r="W96" s="78"/>
      <c r="X96" s="76"/>
      <c r="Y96" s="84"/>
      <c r="Z96" s="79"/>
      <c r="AA96" s="79"/>
      <c r="AB96" s="692" t="s">
        <v>159</v>
      </c>
      <c r="AC96" s="692" t="s">
        <v>176</v>
      </c>
      <c r="AD96" s="245"/>
      <c r="AE96" s="509"/>
    </row>
    <row r="97" spans="1:31" ht="13.5" customHeight="1" x14ac:dyDescent="0.15">
      <c r="A97" s="5"/>
      <c r="B97" s="76"/>
      <c r="C97" s="505"/>
      <c r="D97" s="278"/>
      <c r="E97" s="83"/>
      <c r="F97" s="506"/>
      <c r="G97" s="263"/>
      <c r="H97" s="262"/>
      <c r="I97" s="506"/>
      <c r="J97" s="263"/>
      <c r="K97" s="85"/>
      <c r="L97" s="280"/>
      <c r="M97" s="507"/>
      <c r="N97" s="507"/>
      <c r="O97" s="83"/>
      <c r="P97" s="81"/>
      <c r="Q97" s="83" t="s">
        <v>66</v>
      </c>
      <c r="R97" s="506"/>
      <c r="S97" s="507"/>
      <c r="T97" s="519"/>
      <c r="U97" s="264"/>
      <c r="V97" s="82"/>
      <c r="W97" s="263"/>
      <c r="X97" s="519"/>
      <c r="Y97" s="84"/>
      <c r="Z97" s="83"/>
      <c r="AA97" s="83"/>
      <c r="AB97" s="693"/>
      <c r="AC97" s="693"/>
      <c r="AD97" s="83"/>
      <c r="AE97" s="509"/>
    </row>
    <row r="98" spans="1:31" ht="13.5" customHeight="1" x14ac:dyDescent="0.15">
      <c r="A98" s="5"/>
      <c r="B98" s="695" t="s">
        <v>110</v>
      </c>
      <c r="C98" s="696"/>
      <c r="D98" s="278" t="s">
        <v>67</v>
      </c>
      <c r="E98" s="83" t="s">
        <v>68</v>
      </c>
      <c r="F98" s="506" t="s">
        <v>69</v>
      </c>
      <c r="G98" s="263" t="s">
        <v>70</v>
      </c>
      <c r="H98" s="262" t="s">
        <v>71</v>
      </c>
      <c r="I98" s="506" t="s">
        <v>69</v>
      </c>
      <c r="J98" s="263" t="s">
        <v>70</v>
      </c>
      <c r="K98" s="697" t="s">
        <v>107</v>
      </c>
      <c r="L98" s="698"/>
      <c r="M98" s="507" t="s">
        <v>72</v>
      </c>
      <c r="N98" s="507" t="s">
        <v>73</v>
      </c>
      <c r="O98" s="281" t="s">
        <v>71</v>
      </c>
      <c r="P98" s="83" t="s">
        <v>74</v>
      </c>
      <c r="Q98" s="83" t="s">
        <v>75</v>
      </c>
      <c r="R98" s="699" t="s">
        <v>153</v>
      </c>
      <c r="S98" s="700"/>
      <c r="T98" s="699" t="s">
        <v>154</v>
      </c>
      <c r="U98" s="700"/>
      <c r="V98" s="699" t="s">
        <v>149</v>
      </c>
      <c r="W98" s="700"/>
      <c r="X98" s="701" t="s">
        <v>150</v>
      </c>
      <c r="Y98" s="696"/>
      <c r="Z98" s="83" t="s">
        <v>78</v>
      </c>
      <c r="AA98" s="83" t="s">
        <v>151</v>
      </c>
      <c r="AB98" s="693"/>
      <c r="AC98" s="693"/>
      <c r="AD98" s="83" t="s">
        <v>77</v>
      </c>
      <c r="AE98" s="509" t="s">
        <v>205</v>
      </c>
    </row>
    <row r="99" spans="1:31" ht="13.5" customHeight="1" x14ac:dyDescent="0.15">
      <c r="A99" s="5"/>
      <c r="B99" s="76"/>
      <c r="C99" s="15"/>
      <c r="D99" s="278"/>
      <c r="E99" s="81"/>
      <c r="F99" s="85" t="s">
        <v>169</v>
      </c>
      <c r="G99" s="261"/>
      <c r="H99" s="262"/>
      <c r="I99" s="85"/>
      <c r="J99" s="261"/>
      <c r="K99" s="506" t="s">
        <v>79</v>
      </c>
      <c r="L99" s="280" t="s">
        <v>80</v>
      </c>
      <c r="M99" s="262"/>
      <c r="N99" s="507"/>
      <c r="O99" s="81"/>
      <c r="P99" s="81"/>
      <c r="Q99" s="83" t="s">
        <v>64</v>
      </c>
      <c r="R99" s="82"/>
      <c r="S99" s="262"/>
      <c r="T99" s="76" t="s">
        <v>177</v>
      </c>
      <c r="U99" s="261"/>
      <c r="V99" s="82"/>
      <c r="W99" s="261"/>
      <c r="X99" s="76" t="s">
        <v>177</v>
      </c>
      <c r="Y99" s="84"/>
      <c r="Z99" s="81"/>
      <c r="AA99" s="83" t="s">
        <v>152</v>
      </c>
      <c r="AB99" s="693"/>
      <c r="AC99" s="693"/>
      <c r="AD99" s="83" t="s">
        <v>81</v>
      </c>
      <c r="AE99" s="509"/>
    </row>
    <row r="100" spans="1:31" ht="13.5" customHeight="1" x14ac:dyDescent="0.15">
      <c r="A100" s="5"/>
      <c r="B100" s="76"/>
      <c r="C100" s="15"/>
      <c r="D100" s="278"/>
      <c r="E100" s="81"/>
      <c r="F100" s="688" t="s">
        <v>82</v>
      </c>
      <c r="G100" s="689"/>
      <c r="H100" s="262"/>
      <c r="I100" s="688" t="s">
        <v>82</v>
      </c>
      <c r="J100" s="689"/>
      <c r="K100" s="688" t="s">
        <v>82</v>
      </c>
      <c r="L100" s="689"/>
      <c r="M100" s="262"/>
      <c r="N100" s="262"/>
      <c r="O100" s="81"/>
      <c r="P100" s="81"/>
      <c r="Q100" s="83"/>
      <c r="R100" s="688" t="s">
        <v>230</v>
      </c>
      <c r="S100" s="689"/>
      <c r="T100" s="688" t="s">
        <v>230</v>
      </c>
      <c r="U100" s="689"/>
      <c r="V100" s="688" t="s">
        <v>82</v>
      </c>
      <c r="W100" s="689"/>
      <c r="X100" s="688" t="s">
        <v>82</v>
      </c>
      <c r="Y100" s="689"/>
      <c r="Z100" s="81"/>
      <c r="AA100" s="81"/>
      <c r="AB100" s="693"/>
      <c r="AC100" s="693"/>
      <c r="AD100" s="83"/>
      <c r="AE100" s="690" t="s">
        <v>229</v>
      </c>
    </row>
    <row r="101" spans="1:31" ht="13.5" customHeight="1" thickBot="1" x14ac:dyDescent="0.2">
      <c r="A101" s="286"/>
      <c r="B101" s="259"/>
      <c r="C101" s="260"/>
      <c r="D101" s="90" t="s">
        <v>193</v>
      </c>
      <c r="E101" s="90" t="s">
        <v>111</v>
      </c>
      <c r="F101" s="89"/>
      <c r="G101" s="87" t="s">
        <v>83</v>
      </c>
      <c r="H101" s="91" t="s">
        <v>84</v>
      </c>
      <c r="I101" s="89" t="s">
        <v>83</v>
      </c>
      <c r="J101" s="87"/>
      <c r="K101" s="89"/>
      <c r="L101" s="87" t="s">
        <v>83</v>
      </c>
      <c r="M101" s="91" t="s">
        <v>85</v>
      </c>
      <c r="N101" s="91" t="s">
        <v>85</v>
      </c>
      <c r="O101" s="90" t="s">
        <v>84</v>
      </c>
      <c r="P101" s="90" t="s">
        <v>83</v>
      </c>
      <c r="Q101" s="90" t="s">
        <v>75</v>
      </c>
      <c r="R101" s="282"/>
      <c r="S101" s="91" t="s">
        <v>111</v>
      </c>
      <c r="T101" s="259"/>
      <c r="U101" s="87" t="s">
        <v>111</v>
      </c>
      <c r="V101" s="86"/>
      <c r="W101" s="87" t="s">
        <v>84</v>
      </c>
      <c r="X101" s="86"/>
      <c r="Y101" s="88" t="s">
        <v>83</v>
      </c>
      <c r="Z101" s="283"/>
      <c r="AA101" s="90" t="s">
        <v>84</v>
      </c>
      <c r="AB101" s="694"/>
      <c r="AC101" s="694"/>
      <c r="AD101" s="284"/>
      <c r="AE101" s="691"/>
    </row>
    <row r="102" spans="1:31" ht="13.5" customHeight="1" x14ac:dyDescent="0.15">
      <c r="A102" s="437">
        <v>13</v>
      </c>
      <c r="B102" s="718" t="s">
        <v>127</v>
      </c>
      <c r="C102" s="719"/>
      <c r="D102" s="463">
        <v>24.73</v>
      </c>
      <c r="E102" s="464">
        <v>232896</v>
      </c>
      <c r="F102" s="495">
        <v>528686</v>
      </c>
      <c r="G102" s="438">
        <v>189218</v>
      </c>
      <c r="H102" s="464">
        <v>2989</v>
      </c>
      <c r="I102" s="467">
        <v>29839</v>
      </c>
      <c r="J102" s="496">
        <v>7811</v>
      </c>
      <c r="K102" s="466">
        <v>28999</v>
      </c>
      <c r="L102" s="438">
        <v>7672</v>
      </c>
      <c r="M102" s="468">
        <v>12</v>
      </c>
      <c r="N102" s="464">
        <v>139</v>
      </c>
      <c r="O102" s="464">
        <v>142</v>
      </c>
      <c r="P102" s="468">
        <v>31645</v>
      </c>
      <c r="Q102" s="464">
        <v>75</v>
      </c>
      <c r="R102" s="467">
        <v>23569</v>
      </c>
      <c r="S102" s="34">
        <v>2734</v>
      </c>
      <c r="T102" s="720" t="s">
        <v>97</v>
      </c>
      <c r="U102" s="721"/>
      <c r="V102" s="466">
        <v>962145</v>
      </c>
      <c r="W102" s="439">
        <v>314020</v>
      </c>
      <c r="X102" s="467">
        <v>12389</v>
      </c>
      <c r="Y102" s="438">
        <v>3713</v>
      </c>
      <c r="Z102" s="464">
        <v>33</v>
      </c>
      <c r="AA102" s="468">
        <v>15485</v>
      </c>
      <c r="AB102" s="468">
        <v>1</v>
      </c>
      <c r="AC102" s="468">
        <v>30</v>
      </c>
      <c r="AD102" s="435" t="s">
        <v>206</v>
      </c>
      <c r="AE102" s="434" t="s">
        <v>235</v>
      </c>
    </row>
    <row r="103" spans="1:31" x14ac:dyDescent="0.15">
      <c r="A103" s="440">
        <v>14</v>
      </c>
      <c r="B103" s="427" t="s">
        <v>101</v>
      </c>
      <c r="C103" s="508" t="s">
        <v>6</v>
      </c>
      <c r="D103" s="428" t="s">
        <v>95</v>
      </c>
      <c r="E103" s="431" t="s">
        <v>95</v>
      </c>
      <c r="F103" s="441" t="s">
        <v>95</v>
      </c>
      <c r="G103" s="433" t="s">
        <v>95</v>
      </c>
      <c r="H103" s="431" t="s">
        <v>95</v>
      </c>
      <c r="I103" s="441" t="s">
        <v>95</v>
      </c>
      <c r="J103" s="433" t="s">
        <v>95</v>
      </c>
      <c r="K103" s="441" t="s">
        <v>95</v>
      </c>
      <c r="L103" s="436" t="s">
        <v>95</v>
      </c>
      <c r="M103" s="93">
        <v>13</v>
      </c>
      <c r="N103" s="92">
        <v>81</v>
      </c>
      <c r="O103" s="191" t="s">
        <v>95</v>
      </c>
      <c r="P103" s="191" t="s">
        <v>95</v>
      </c>
      <c r="Q103" s="92">
        <v>345</v>
      </c>
      <c r="R103" s="387" t="s">
        <v>95</v>
      </c>
      <c r="S103" s="191" t="s">
        <v>95</v>
      </c>
      <c r="T103" s="429"/>
      <c r="U103" s="432"/>
      <c r="V103" s="441" t="s">
        <v>95</v>
      </c>
      <c r="W103" s="433" t="s">
        <v>95</v>
      </c>
      <c r="X103" s="441" t="s">
        <v>95</v>
      </c>
      <c r="Y103" s="433" t="s">
        <v>95</v>
      </c>
      <c r="Z103" s="430"/>
      <c r="AA103" s="430"/>
      <c r="AB103" s="489"/>
      <c r="AC103" s="489"/>
      <c r="AD103" s="469"/>
      <c r="AE103" s="442"/>
    </row>
    <row r="104" spans="1:31" ht="13.5" customHeight="1" x14ac:dyDescent="0.15">
      <c r="A104" s="440">
        <v>15</v>
      </c>
      <c r="B104" s="427" t="s">
        <v>101</v>
      </c>
      <c r="C104" s="508" t="s">
        <v>160</v>
      </c>
      <c r="D104" s="428" t="s">
        <v>95</v>
      </c>
      <c r="E104" s="431" t="s">
        <v>95</v>
      </c>
      <c r="F104" s="441" t="s">
        <v>95</v>
      </c>
      <c r="G104" s="433" t="s">
        <v>95</v>
      </c>
      <c r="H104" s="431" t="s">
        <v>95</v>
      </c>
      <c r="I104" s="441" t="s">
        <v>95</v>
      </c>
      <c r="J104" s="433" t="s">
        <v>95</v>
      </c>
      <c r="K104" s="441" t="s">
        <v>95</v>
      </c>
      <c r="L104" s="436" t="s">
        <v>95</v>
      </c>
      <c r="M104" s="93">
        <v>12</v>
      </c>
      <c r="N104" s="92">
        <v>108</v>
      </c>
      <c r="O104" s="191" t="s">
        <v>95</v>
      </c>
      <c r="P104" s="191" t="s">
        <v>95</v>
      </c>
      <c r="Q104" s="92">
        <v>346</v>
      </c>
      <c r="R104" s="387" t="s">
        <v>95</v>
      </c>
      <c r="S104" s="191" t="s">
        <v>95</v>
      </c>
      <c r="T104" s="429"/>
      <c r="U104" s="432"/>
      <c r="V104" s="441" t="s">
        <v>95</v>
      </c>
      <c r="W104" s="433" t="s">
        <v>95</v>
      </c>
      <c r="X104" s="441" t="s">
        <v>95</v>
      </c>
      <c r="Y104" s="433" t="s">
        <v>95</v>
      </c>
      <c r="Z104" s="430"/>
      <c r="AA104" s="430"/>
      <c r="AB104" s="489"/>
      <c r="AC104" s="489"/>
      <c r="AD104" s="469"/>
      <c r="AE104" s="442" t="s">
        <v>236</v>
      </c>
    </row>
    <row r="105" spans="1:31" s="16" customFormat="1" ht="15.95" customHeight="1" x14ac:dyDescent="0.15">
      <c r="A105" s="214">
        <v>16</v>
      </c>
      <c r="B105" s="659" t="s">
        <v>128</v>
      </c>
      <c r="C105" s="660"/>
      <c r="D105" s="72">
        <v>12.3</v>
      </c>
      <c r="E105" s="92">
        <v>122299</v>
      </c>
      <c r="F105" s="38">
        <v>258195</v>
      </c>
      <c r="G105" s="475">
        <v>81109</v>
      </c>
      <c r="H105" s="92">
        <v>5682</v>
      </c>
      <c r="I105" s="38">
        <v>9169</v>
      </c>
      <c r="J105" s="475">
        <v>2699</v>
      </c>
      <c r="K105" s="38">
        <v>8002</v>
      </c>
      <c r="L105" s="475">
        <v>2491</v>
      </c>
      <c r="M105" s="93">
        <v>9</v>
      </c>
      <c r="N105" s="92">
        <v>109</v>
      </c>
      <c r="O105" s="92">
        <v>83</v>
      </c>
      <c r="P105" s="93">
        <v>6366</v>
      </c>
      <c r="Q105" s="92">
        <v>282</v>
      </c>
      <c r="R105" s="35">
        <v>5902</v>
      </c>
      <c r="S105" s="475">
        <v>549</v>
      </c>
      <c r="T105" s="35"/>
      <c r="U105" s="479"/>
      <c r="V105" s="35">
        <v>223683</v>
      </c>
      <c r="W105" s="475">
        <v>51408</v>
      </c>
      <c r="X105" s="35"/>
      <c r="Y105" s="479"/>
      <c r="Z105" s="92">
        <v>60</v>
      </c>
      <c r="AA105" s="92">
        <v>5409</v>
      </c>
      <c r="AB105" s="93"/>
      <c r="AC105" s="93"/>
      <c r="AD105" s="469"/>
      <c r="AE105" s="552"/>
    </row>
    <row r="106" spans="1:31" s="16" customFormat="1" ht="15.95" customHeight="1" x14ac:dyDescent="0.15">
      <c r="A106" s="214">
        <v>17</v>
      </c>
      <c r="B106" s="21" t="s">
        <v>179</v>
      </c>
      <c r="C106" s="498" t="s">
        <v>86</v>
      </c>
      <c r="D106" s="72" t="s">
        <v>248</v>
      </c>
      <c r="E106" s="302" t="s">
        <v>170</v>
      </c>
      <c r="F106" s="553" t="s">
        <v>170</v>
      </c>
      <c r="G106" s="215" t="s">
        <v>170</v>
      </c>
      <c r="H106" s="553" t="s">
        <v>170</v>
      </c>
      <c r="I106" s="553" t="s">
        <v>170</v>
      </c>
      <c r="J106" s="215" t="s">
        <v>170</v>
      </c>
      <c r="K106" s="553" t="s">
        <v>170</v>
      </c>
      <c r="L106" s="554" t="s">
        <v>170</v>
      </c>
      <c r="M106" s="36">
        <v>3</v>
      </c>
      <c r="N106" s="37">
        <v>43</v>
      </c>
      <c r="O106" s="41" t="s">
        <v>170</v>
      </c>
      <c r="P106" s="41" t="s">
        <v>170</v>
      </c>
      <c r="Q106" s="37">
        <v>293</v>
      </c>
      <c r="R106" s="555">
        <v>2394</v>
      </c>
      <c r="S106" s="475">
        <v>805</v>
      </c>
      <c r="T106" s="555"/>
      <c r="U106" s="479"/>
      <c r="V106" s="555">
        <v>97097</v>
      </c>
      <c r="W106" s="475">
        <v>47824</v>
      </c>
      <c r="X106" s="555"/>
      <c r="Y106" s="479"/>
      <c r="Z106" s="37">
        <v>63</v>
      </c>
      <c r="AA106" s="37">
        <v>7776</v>
      </c>
      <c r="AB106" s="36"/>
      <c r="AC106" s="36"/>
      <c r="AD106" s="50"/>
      <c r="AE106" s="552"/>
    </row>
    <row r="107" spans="1:31" ht="15.95" customHeight="1" x14ac:dyDescent="0.15">
      <c r="A107" s="440">
        <v>18</v>
      </c>
      <c r="B107" s="702" t="s">
        <v>1</v>
      </c>
      <c r="C107" s="703"/>
      <c r="D107" s="288">
        <v>18.690000000000001</v>
      </c>
      <c r="E107" s="92">
        <v>55705</v>
      </c>
      <c r="F107" s="38">
        <v>144483</v>
      </c>
      <c r="G107" s="475">
        <v>37872</v>
      </c>
      <c r="H107" s="92">
        <v>0</v>
      </c>
      <c r="I107" s="38">
        <v>6344</v>
      </c>
      <c r="J107" s="34">
        <v>1780</v>
      </c>
      <c r="K107" s="38">
        <v>5475</v>
      </c>
      <c r="L107" s="44">
        <v>1588</v>
      </c>
      <c r="M107" s="93">
        <v>7</v>
      </c>
      <c r="N107" s="92">
        <v>121</v>
      </c>
      <c r="O107" s="92">
        <v>0</v>
      </c>
      <c r="P107" s="93">
        <v>6347</v>
      </c>
      <c r="Q107" s="92">
        <v>295</v>
      </c>
      <c r="R107" s="39">
        <v>8737</v>
      </c>
      <c r="S107" s="475">
        <v>1677</v>
      </c>
      <c r="T107" s="444"/>
      <c r="U107" s="472"/>
      <c r="V107" s="42">
        <v>251422</v>
      </c>
      <c r="W107" s="482">
        <v>92075</v>
      </c>
      <c r="X107" s="443"/>
      <c r="Y107" s="410"/>
      <c r="Z107" s="92">
        <v>80</v>
      </c>
      <c r="AA107" s="93">
        <v>8198</v>
      </c>
      <c r="AB107" s="489"/>
      <c r="AC107" s="489"/>
      <c r="AD107" s="469"/>
      <c r="AE107" s="510"/>
    </row>
    <row r="108" spans="1:31" ht="15.95" customHeight="1" x14ac:dyDescent="0.15">
      <c r="A108" s="440">
        <v>19</v>
      </c>
      <c r="B108" s="427" t="s">
        <v>101</v>
      </c>
      <c r="C108" s="508" t="s">
        <v>34</v>
      </c>
      <c r="D108" s="491" t="s">
        <v>95</v>
      </c>
      <c r="E108" s="431" t="s">
        <v>95</v>
      </c>
      <c r="F108" s="38">
        <v>110250</v>
      </c>
      <c r="G108" s="475">
        <v>20565</v>
      </c>
      <c r="H108" s="92">
        <v>4428</v>
      </c>
      <c r="I108" s="38">
        <v>2625</v>
      </c>
      <c r="J108" s="34">
        <v>716</v>
      </c>
      <c r="K108" s="38">
        <v>1969</v>
      </c>
      <c r="L108" s="34">
        <v>502</v>
      </c>
      <c r="M108" s="93">
        <v>6</v>
      </c>
      <c r="N108" s="92">
        <v>66</v>
      </c>
      <c r="O108" s="92">
        <v>64</v>
      </c>
      <c r="P108" s="93">
        <v>4336</v>
      </c>
      <c r="Q108" s="92">
        <v>294</v>
      </c>
      <c r="R108" s="387" t="s">
        <v>95</v>
      </c>
      <c r="S108" s="436" t="s">
        <v>95</v>
      </c>
      <c r="T108" s="490"/>
      <c r="U108" s="410"/>
      <c r="V108" s="35">
        <v>89014</v>
      </c>
      <c r="W108" s="475">
        <v>29348</v>
      </c>
      <c r="X108" s="429"/>
      <c r="Y108" s="410"/>
      <c r="Z108" s="93" t="s">
        <v>95</v>
      </c>
      <c r="AA108" s="302" t="s">
        <v>95</v>
      </c>
      <c r="AB108" s="489"/>
      <c r="AC108" s="489"/>
      <c r="AD108" s="469"/>
      <c r="AE108" s="510"/>
    </row>
    <row r="109" spans="1:31" s="16" customFormat="1" ht="15.95" customHeight="1" x14ac:dyDescent="0.15">
      <c r="A109" s="214">
        <v>20</v>
      </c>
      <c r="B109" s="659" t="s">
        <v>59</v>
      </c>
      <c r="C109" s="660"/>
      <c r="D109" s="288">
        <v>18.27</v>
      </c>
      <c r="E109" s="93">
        <v>120537</v>
      </c>
      <c r="F109" s="38">
        <v>155321</v>
      </c>
      <c r="G109" s="475">
        <v>45878</v>
      </c>
      <c r="H109" s="92">
        <v>657</v>
      </c>
      <c r="I109" s="38">
        <v>8174</v>
      </c>
      <c r="J109" s="475">
        <v>3615</v>
      </c>
      <c r="K109" s="38">
        <v>6434</v>
      </c>
      <c r="L109" s="475">
        <v>2001</v>
      </c>
      <c r="M109" s="93">
        <v>9</v>
      </c>
      <c r="N109" s="92">
        <v>136</v>
      </c>
      <c r="O109" s="92">
        <v>147</v>
      </c>
      <c r="P109" s="93">
        <v>5414</v>
      </c>
      <c r="Q109" s="92">
        <v>300</v>
      </c>
      <c r="R109" s="52">
        <v>9959</v>
      </c>
      <c r="S109" s="475">
        <v>1298</v>
      </c>
      <c r="T109" s="429">
        <v>267</v>
      </c>
      <c r="U109" s="475">
        <v>91</v>
      </c>
      <c r="V109" s="35">
        <v>310077</v>
      </c>
      <c r="W109" s="475">
        <v>86067</v>
      </c>
      <c r="X109" s="429">
        <v>11167</v>
      </c>
      <c r="Y109" s="475">
        <v>6777</v>
      </c>
      <c r="Z109" s="92">
        <v>89</v>
      </c>
      <c r="AA109" s="92">
        <v>8264</v>
      </c>
      <c r="AB109" s="93">
        <v>1</v>
      </c>
      <c r="AC109" s="93">
        <v>6</v>
      </c>
      <c r="AD109" s="469" t="s">
        <v>94</v>
      </c>
      <c r="AE109" s="510"/>
    </row>
    <row r="110" spans="1:31" s="397" customFormat="1" ht="15.95" customHeight="1" x14ac:dyDescent="0.15">
      <c r="A110" s="337">
        <v>21</v>
      </c>
      <c r="B110" s="331" t="s">
        <v>179</v>
      </c>
      <c r="C110" s="393" t="s">
        <v>60</v>
      </c>
      <c r="D110" s="394" t="s">
        <v>95</v>
      </c>
      <c r="E110" s="394" t="s">
        <v>95</v>
      </c>
      <c r="F110" s="292">
        <v>215601</v>
      </c>
      <c r="G110" s="419">
        <v>64768</v>
      </c>
      <c r="H110" s="291">
        <v>1772</v>
      </c>
      <c r="I110" s="292">
        <v>7312</v>
      </c>
      <c r="J110" s="419">
        <v>2964</v>
      </c>
      <c r="K110" s="292">
        <v>6320</v>
      </c>
      <c r="L110" s="419">
        <v>2167</v>
      </c>
      <c r="M110" s="291">
        <v>9</v>
      </c>
      <c r="N110" s="291">
        <v>130</v>
      </c>
      <c r="O110" s="291">
        <v>79</v>
      </c>
      <c r="P110" s="291">
        <v>1764</v>
      </c>
      <c r="Q110" s="291">
        <v>307</v>
      </c>
      <c r="R110" s="395">
        <v>4979</v>
      </c>
      <c r="S110" s="419">
        <v>1586</v>
      </c>
      <c r="T110" s="396"/>
      <c r="U110" s="334"/>
      <c r="V110" s="293">
        <v>235899</v>
      </c>
      <c r="W110" s="419">
        <v>89647</v>
      </c>
      <c r="X110" s="396"/>
      <c r="Y110" s="334"/>
      <c r="Z110" s="297">
        <v>73</v>
      </c>
      <c r="AA110" s="297">
        <v>11375</v>
      </c>
      <c r="AB110" s="292"/>
      <c r="AC110" s="292"/>
      <c r="AD110" s="352"/>
      <c r="AE110" s="301"/>
    </row>
    <row r="111" spans="1:31" ht="15.95" customHeight="1" x14ac:dyDescent="0.15">
      <c r="A111" s="214">
        <v>22</v>
      </c>
      <c r="B111" s="21" t="s">
        <v>260</v>
      </c>
      <c r="C111" s="498" t="s">
        <v>47</v>
      </c>
      <c r="D111" s="302" t="s">
        <v>95</v>
      </c>
      <c r="E111" s="302" t="s">
        <v>95</v>
      </c>
      <c r="F111" s="52">
        <v>127413</v>
      </c>
      <c r="G111" s="475">
        <v>36830</v>
      </c>
      <c r="H111" s="343">
        <v>325</v>
      </c>
      <c r="I111" s="52">
        <v>5704</v>
      </c>
      <c r="J111" s="475">
        <v>2406</v>
      </c>
      <c r="K111" s="52">
        <v>4077</v>
      </c>
      <c r="L111" s="475">
        <v>1128</v>
      </c>
      <c r="M111" s="343">
        <v>7</v>
      </c>
      <c r="N111" s="265">
        <v>101</v>
      </c>
      <c r="O111" s="265">
        <v>82</v>
      </c>
      <c r="P111" s="343">
        <v>1315</v>
      </c>
      <c r="Q111" s="343">
        <v>312</v>
      </c>
      <c r="R111" s="52">
        <v>3100</v>
      </c>
      <c r="S111" s="475">
        <v>965</v>
      </c>
      <c r="T111" s="556"/>
      <c r="U111" s="514"/>
      <c r="V111" s="35">
        <v>242606</v>
      </c>
      <c r="W111" s="475">
        <v>89519</v>
      </c>
      <c r="X111" s="556"/>
      <c r="Y111" s="514"/>
      <c r="Z111" s="92">
        <v>63</v>
      </c>
      <c r="AA111" s="92">
        <v>6253</v>
      </c>
      <c r="AB111" s="52"/>
      <c r="AC111" s="52"/>
      <c r="AD111" s="428"/>
      <c r="AE111" s="510"/>
    </row>
    <row r="112" spans="1:31" ht="15.95" customHeight="1" x14ac:dyDescent="0.15">
      <c r="A112" s="214">
        <v>23</v>
      </c>
      <c r="B112" s="659" t="s">
        <v>129</v>
      </c>
      <c r="C112" s="660"/>
      <c r="D112" s="54">
        <v>61.78</v>
      </c>
      <c r="E112" s="36">
        <v>495180</v>
      </c>
      <c r="F112" s="52">
        <v>375610</v>
      </c>
      <c r="G112" s="475">
        <v>123016</v>
      </c>
      <c r="H112" s="96">
        <v>7291</v>
      </c>
      <c r="I112" s="52">
        <v>15126</v>
      </c>
      <c r="J112" s="216">
        <v>4817</v>
      </c>
      <c r="K112" s="52">
        <v>12795</v>
      </c>
      <c r="L112" s="216">
        <v>4283</v>
      </c>
      <c r="M112" s="96">
        <v>16</v>
      </c>
      <c r="N112" s="95">
        <v>187</v>
      </c>
      <c r="O112" s="95">
        <v>250</v>
      </c>
      <c r="P112" s="96">
        <v>23254</v>
      </c>
      <c r="Q112" s="96">
        <v>310</v>
      </c>
      <c r="R112" s="52">
        <v>12700</v>
      </c>
      <c r="S112" s="475">
        <v>2991</v>
      </c>
      <c r="T112" s="35"/>
      <c r="U112" s="432"/>
      <c r="V112" s="35">
        <v>695694</v>
      </c>
      <c r="W112" s="475">
        <v>235300</v>
      </c>
      <c r="X112" s="35"/>
      <c r="Y112" s="410"/>
      <c r="Z112" s="37">
        <v>69</v>
      </c>
      <c r="AA112" s="37">
        <v>14240</v>
      </c>
      <c r="AB112" s="37"/>
      <c r="AC112" s="37"/>
      <c r="AD112" s="50"/>
      <c r="AE112" s="510"/>
    </row>
    <row r="113" spans="1:31" ht="15.95" customHeight="1" x14ac:dyDescent="0.15">
      <c r="A113" s="214">
        <v>24</v>
      </c>
      <c r="B113" s="21" t="s">
        <v>262</v>
      </c>
      <c r="C113" s="498" t="s">
        <v>35</v>
      </c>
      <c r="D113" s="29" t="s">
        <v>95</v>
      </c>
      <c r="E113" s="41" t="s">
        <v>95</v>
      </c>
      <c r="F113" s="52">
        <v>252436</v>
      </c>
      <c r="G113" s="475">
        <v>95773</v>
      </c>
      <c r="H113" s="96">
        <v>2575</v>
      </c>
      <c r="I113" s="52">
        <v>19750</v>
      </c>
      <c r="J113" s="216">
        <v>6914</v>
      </c>
      <c r="K113" s="52">
        <v>17941</v>
      </c>
      <c r="L113" s="216">
        <v>6501</v>
      </c>
      <c r="M113" s="96">
        <v>27</v>
      </c>
      <c r="N113" s="95">
        <v>341</v>
      </c>
      <c r="O113" s="95">
        <v>248</v>
      </c>
      <c r="P113" s="96">
        <v>13731</v>
      </c>
      <c r="Q113" s="96">
        <v>359</v>
      </c>
      <c r="R113" s="52">
        <v>17427</v>
      </c>
      <c r="S113" s="475">
        <v>2894</v>
      </c>
      <c r="T113" s="35">
        <v>1718</v>
      </c>
      <c r="U113" s="476">
        <v>409</v>
      </c>
      <c r="V113" s="35">
        <v>899949</v>
      </c>
      <c r="W113" s="475">
        <v>314781</v>
      </c>
      <c r="X113" s="35">
        <v>144123</v>
      </c>
      <c r="Y113" s="475">
        <v>64559</v>
      </c>
      <c r="Z113" s="37">
        <v>81</v>
      </c>
      <c r="AA113" s="37">
        <v>12016</v>
      </c>
      <c r="AB113" s="37">
        <v>2</v>
      </c>
      <c r="AC113" s="37">
        <v>47</v>
      </c>
      <c r="AD113" s="50" t="s">
        <v>220</v>
      </c>
      <c r="AE113" s="510" t="s">
        <v>221</v>
      </c>
    </row>
    <row r="114" spans="1:31" ht="16.5" customHeight="1" x14ac:dyDescent="0.15">
      <c r="A114" s="214">
        <v>25</v>
      </c>
      <c r="B114" s="21" t="s">
        <v>262</v>
      </c>
      <c r="C114" s="508" t="s">
        <v>172</v>
      </c>
      <c r="D114" s="29" t="s">
        <v>95</v>
      </c>
      <c r="E114" s="41" t="s">
        <v>95</v>
      </c>
      <c r="F114" s="38">
        <v>138067</v>
      </c>
      <c r="G114" s="475">
        <v>47813</v>
      </c>
      <c r="H114" s="37">
        <v>7590</v>
      </c>
      <c r="I114" s="38">
        <v>10269</v>
      </c>
      <c r="J114" s="482">
        <v>3239</v>
      </c>
      <c r="K114" s="38">
        <v>9422</v>
      </c>
      <c r="L114" s="482">
        <v>3137</v>
      </c>
      <c r="M114" s="36">
        <v>9</v>
      </c>
      <c r="N114" s="37">
        <v>138</v>
      </c>
      <c r="O114" s="37">
        <v>325</v>
      </c>
      <c r="P114" s="36">
        <v>3801</v>
      </c>
      <c r="Q114" s="37">
        <v>314</v>
      </c>
      <c r="R114" s="52">
        <v>9733</v>
      </c>
      <c r="S114" s="475">
        <v>1837</v>
      </c>
      <c r="T114" s="35"/>
      <c r="U114" s="432"/>
      <c r="V114" s="35">
        <v>428830</v>
      </c>
      <c r="W114" s="475">
        <v>137055</v>
      </c>
      <c r="X114" s="35"/>
      <c r="Y114" s="410"/>
      <c r="Z114" s="37">
        <v>26</v>
      </c>
      <c r="AA114" s="37">
        <v>2663</v>
      </c>
      <c r="AB114" s="37"/>
      <c r="AC114" s="37"/>
      <c r="AD114" s="50"/>
      <c r="AE114" s="510" t="s">
        <v>222</v>
      </c>
    </row>
    <row r="115" spans="1:31" ht="15.95" customHeight="1" x14ac:dyDescent="0.15">
      <c r="A115" s="214">
        <v>26</v>
      </c>
      <c r="B115" s="659" t="s">
        <v>130</v>
      </c>
      <c r="C115" s="660"/>
      <c r="D115" s="72">
        <v>41.72</v>
      </c>
      <c r="E115" s="92">
        <v>266593</v>
      </c>
      <c r="F115" s="38">
        <v>290236</v>
      </c>
      <c r="G115" s="475">
        <v>132372</v>
      </c>
      <c r="H115" s="92">
        <v>5356</v>
      </c>
      <c r="I115" s="38">
        <v>10347</v>
      </c>
      <c r="J115" s="482">
        <v>2590</v>
      </c>
      <c r="K115" s="38">
        <v>7667</v>
      </c>
      <c r="L115" s="482">
        <v>2177</v>
      </c>
      <c r="M115" s="93">
        <v>14</v>
      </c>
      <c r="N115" s="92">
        <v>93</v>
      </c>
      <c r="O115" s="92">
        <v>142</v>
      </c>
      <c r="P115" s="93">
        <v>6074</v>
      </c>
      <c r="Q115" s="92">
        <v>295</v>
      </c>
      <c r="R115" s="52">
        <v>16728</v>
      </c>
      <c r="S115" s="475">
        <v>3906</v>
      </c>
      <c r="T115" s="35">
        <v>1260</v>
      </c>
      <c r="U115" s="476">
        <v>587</v>
      </c>
      <c r="V115" s="35">
        <v>667207</v>
      </c>
      <c r="W115" s="475">
        <v>277113</v>
      </c>
      <c r="X115" s="35">
        <v>50115</v>
      </c>
      <c r="Y115" s="475">
        <v>32615</v>
      </c>
      <c r="Z115" s="92">
        <v>174</v>
      </c>
      <c r="AA115" s="92">
        <v>86461</v>
      </c>
      <c r="AB115" s="93">
        <v>1</v>
      </c>
      <c r="AC115" s="93">
        <v>21</v>
      </c>
      <c r="AD115" s="469" t="s">
        <v>94</v>
      </c>
      <c r="AE115" s="510" t="s">
        <v>237</v>
      </c>
    </row>
    <row r="116" spans="1:31" ht="15.95" customHeight="1" x14ac:dyDescent="0.15">
      <c r="A116" s="214">
        <v>27</v>
      </c>
      <c r="B116" s="21" t="s">
        <v>273</v>
      </c>
      <c r="C116" s="498" t="s">
        <v>36</v>
      </c>
      <c r="D116" s="344" t="s">
        <v>95</v>
      </c>
      <c r="E116" s="302" t="s">
        <v>95</v>
      </c>
      <c r="F116" s="38">
        <v>180461</v>
      </c>
      <c r="G116" s="475">
        <v>55943</v>
      </c>
      <c r="H116" s="92">
        <v>10502</v>
      </c>
      <c r="I116" s="38">
        <v>6746</v>
      </c>
      <c r="J116" s="482">
        <v>1654</v>
      </c>
      <c r="K116" s="38">
        <v>5179</v>
      </c>
      <c r="L116" s="482">
        <v>1357</v>
      </c>
      <c r="M116" s="93">
        <v>14</v>
      </c>
      <c r="N116" s="92">
        <v>71</v>
      </c>
      <c r="O116" s="92">
        <v>149</v>
      </c>
      <c r="P116" s="93">
        <v>2835</v>
      </c>
      <c r="Q116" s="92">
        <v>294</v>
      </c>
      <c r="R116" s="52">
        <v>11382</v>
      </c>
      <c r="S116" s="475">
        <v>2420</v>
      </c>
      <c r="T116" s="387" t="s">
        <v>95</v>
      </c>
      <c r="U116" s="217" t="s">
        <v>95</v>
      </c>
      <c r="V116" s="35">
        <v>497648</v>
      </c>
      <c r="W116" s="475">
        <v>177645</v>
      </c>
      <c r="X116" s="387" t="s">
        <v>95</v>
      </c>
      <c r="Y116" s="217" t="s">
        <v>95</v>
      </c>
      <c r="Z116" s="93" t="s">
        <v>95</v>
      </c>
      <c r="AA116" s="302" t="s">
        <v>95</v>
      </c>
      <c r="AB116" s="302"/>
      <c r="AC116" s="302"/>
      <c r="AD116" s="428"/>
      <c r="AE116" s="510"/>
    </row>
    <row r="117" spans="1:31" ht="15.95" customHeight="1" x14ac:dyDescent="0.15">
      <c r="A117" s="214">
        <v>28</v>
      </c>
      <c r="B117" s="21" t="s">
        <v>274</v>
      </c>
      <c r="C117" s="498" t="s">
        <v>37</v>
      </c>
      <c r="D117" s="344" t="s">
        <v>95</v>
      </c>
      <c r="E117" s="302" t="s">
        <v>95</v>
      </c>
      <c r="F117" s="38">
        <v>146802</v>
      </c>
      <c r="G117" s="475">
        <v>56973</v>
      </c>
      <c r="H117" s="92">
        <v>8004</v>
      </c>
      <c r="I117" s="38">
        <v>6312</v>
      </c>
      <c r="J117" s="482">
        <v>1924</v>
      </c>
      <c r="K117" s="38">
        <v>5033</v>
      </c>
      <c r="L117" s="482">
        <v>1634</v>
      </c>
      <c r="M117" s="93">
        <v>14</v>
      </c>
      <c r="N117" s="92">
        <v>75</v>
      </c>
      <c r="O117" s="92">
        <v>131</v>
      </c>
      <c r="P117" s="93">
        <v>4529</v>
      </c>
      <c r="Q117" s="92">
        <v>295</v>
      </c>
      <c r="R117" s="52">
        <v>8889</v>
      </c>
      <c r="S117" s="475">
        <v>1970</v>
      </c>
      <c r="T117" s="387" t="s">
        <v>95</v>
      </c>
      <c r="U117" s="217" t="s">
        <v>95</v>
      </c>
      <c r="V117" s="35">
        <v>360517</v>
      </c>
      <c r="W117" s="475">
        <v>143079</v>
      </c>
      <c r="X117" s="387" t="s">
        <v>95</v>
      </c>
      <c r="Y117" s="217" t="s">
        <v>95</v>
      </c>
      <c r="Z117" s="93" t="s">
        <v>95</v>
      </c>
      <c r="AA117" s="302" t="s">
        <v>95</v>
      </c>
      <c r="AB117" s="302"/>
      <c r="AC117" s="302"/>
      <c r="AD117" s="428"/>
      <c r="AE117" s="510"/>
    </row>
    <row r="118" spans="1:31" ht="15.95" customHeight="1" x14ac:dyDescent="0.15">
      <c r="A118" s="214">
        <v>29</v>
      </c>
      <c r="B118" s="21" t="s">
        <v>273</v>
      </c>
      <c r="C118" s="498" t="s">
        <v>174</v>
      </c>
      <c r="D118" s="344" t="s">
        <v>95</v>
      </c>
      <c r="E118" s="302" t="s">
        <v>95</v>
      </c>
      <c r="F118" s="38">
        <v>77297</v>
      </c>
      <c r="G118" s="475">
        <v>26868</v>
      </c>
      <c r="H118" s="92">
        <v>5306</v>
      </c>
      <c r="I118" s="38">
        <v>5777</v>
      </c>
      <c r="J118" s="482">
        <v>2151</v>
      </c>
      <c r="K118" s="38">
        <v>4630</v>
      </c>
      <c r="L118" s="482">
        <v>1666</v>
      </c>
      <c r="M118" s="93">
        <v>13</v>
      </c>
      <c r="N118" s="92">
        <v>80</v>
      </c>
      <c r="O118" s="92">
        <v>102</v>
      </c>
      <c r="P118" s="93">
        <v>201</v>
      </c>
      <c r="Q118" s="92">
        <v>293</v>
      </c>
      <c r="R118" s="52">
        <v>5878</v>
      </c>
      <c r="S118" s="475">
        <v>1993</v>
      </c>
      <c r="T118" s="387" t="s">
        <v>95</v>
      </c>
      <c r="U118" s="217" t="s">
        <v>95</v>
      </c>
      <c r="V118" s="35">
        <v>437512</v>
      </c>
      <c r="W118" s="475">
        <v>187432</v>
      </c>
      <c r="X118" s="387" t="s">
        <v>95</v>
      </c>
      <c r="Y118" s="217" t="s">
        <v>95</v>
      </c>
      <c r="Z118" s="93" t="s">
        <v>95</v>
      </c>
      <c r="AA118" s="302" t="s">
        <v>95</v>
      </c>
      <c r="AB118" s="302"/>
      <c r="AC118" s="302"/>
      <c r="AD118" s="428"/>
      <c r="AE118" s="510"/>
    </row>
    <row r="119" spans="1:31" s="2" customFormat="1" ht="15.95" customHeight="1" x14ac:dyDescent="0.15">
      <c r="A119" s="214">
        <v>30</v>
      </c>
      <c r="B119" s="659" t="s">
        <v>58</v>
      </c>
      <c r="C119" s="660"/>
      <c r="D119" s="288">
        <v>25.39</v>
      </c>
      <c r="E119" s="92">
        <v>69086</v>
      </c>
      <c r="F119" s="38">
        <v>130049</v>
      </c>
      <c r="G119" s="475">
        <v>42358</v>
      </c>
      <c r="H119" s="93">
        <v>914</v>
      </c>
      <c r="I119" s="38">
        <v>4070</v>
      </c>
      <c r="J119" s="482">
        <v>1136</v>
      </c>
      <c r="K119" s="38">
        <v>3282</v>
      </c>
      <c r="L119" s="482">
        <v>760</v>
      </c>
      <c r="M119" s="93">
        <v>9</v>
      </c>
      <c r="N119" s="93">
        <v>97</v>
      </c>
      <c r="O119" s="93">
        <v>0</v>
      </c>
      <c r="P119" s="93">
        <v>3293</v>
      </c>
      <c r="Q119" s="93">
        <v>293</v>
      </c>
      <c r="R119" s="52">
        <v>6530</v>
      </c>
      <c r="S119" s="475">
        <v>1148</v>
      </c>
      <c r="T119" s="684" t="s">
        <v>97</v>
      </c>
      <c r="U119" s="685"/>
      <c r="V119" s="35">
        <v>227239</v>
      </c>
      <c r="W119" s="475">
        <v>94868</v>
      </c>
      <c r="X119" s="429">
        <v>23860</v>
      </c>
      <c r="Y119" s="475">
        <v>12030</v>
      </c>
      <c r="Z119" s="92">
        <v>56</v>
      </c>
      <c r="AA119" s="218">
        <v>4720</v>
      </c>
      <c r="AB119" s="93">
        <v>1</v>
      </c>
      <c r="AC119" s="93">
        <v>10</v>
      </c>
      <c r="AD119" s="469" t="s">
        <v>94</v>
      </c>
      <c r="AE119" s="510"/>
    </row>
    <row r="120" spans="1:31" s="2" customFormat="1" ht="15.95" customHeight="1" x14ac:dyDescent="0.15">
      <c r="A120" s="214">
        <v>31</v>
      </c>
      <c r="B120" s="21" t="s">
        <v>247</v>
      </c>
      <c r="C120" s="498" t="s">
        <v>38</v>
      </c>
      <c r="D120" s="302" t="s">
        <v>95</v>
      </c>
      <c r="E120" s="302" t="s">
        <v>95</v>
      </c>
      <c r="F120" s="38">
        <v>96131</v>
      </c>
      <c r="G120" s="475">
        <v>35252</v>
      </c>
      <c r="H120" s="93">
        <v>748</v>
      </c>
      <c r="I120" s="38">
        <v>3663</v>
      </c>
      <c r="J120" s="482">
        <v>1231</v>
      </c>
      <c r="K120" s="38">
        <v>3376</v>
      </c>
      <c r="L120" s="482">
        <v>920</v>
      </c>
      <c r="M120" s="93">
        <v>10</v>
      </c>
      <c r="N120" s="93">
        <v>82</v>
      </c>
      <c r="O120" s="93">
        <v>4</v>
      </c>
      <c r="P120" s="92">
        <v>598</v>
      </c>
      <c r="Q120" s="93">
        <v>293</v>
      </c>
      <c r="R120" s="52">
        <v>3100</v>
      </c>
      <c r="S120" s="483">
        <v>935</v>
      </c>
      <c r="T120" s="429"/>
      <c r="U120" s="432"/>
      <c r="V120" s="35">
        <v>184999</v>
      </c>
      <c r="W120" s="475">
        <v>79672</v>
      </c>
      <c r="X120" s="429"/>
      <c r="Y120" s="410"/>
      <c r="Z120" s="93" t="s">
        <v>95</v>
      </c>
      <c r="AA120" s="93">
        <v>6916</v>
      </c>
      <c r="AB120" s="93"/>
      <c r="AC120" s="489"/>
      <c r="AD120" s="469"/>
      <c r="AE120" s="510"/>
    </row>
    <row r="121" spans="1:31" s="423" customFormat="1" ht="15.95" customHeight="1" x14ac:dyDescent="0.15">
      <c r="A121" s="557">
        <v>32</v>
      </c>
      <c r="B121" s="686" t="s">
        <v>286</v>
      </c>
      <c r="C121" s="687"/>
      <c r="D121" s="558">
        <v>12.71</v>
      </c>
      <c r="E121" s="559">
        <v>143358</v>
      </c>
      <c r="F121" s="560">
        <v>171668</v>
      </c>
      <c r="G121" s="528">
        <v>35577</v>
      </c>
      <c r="H121" s="560">
        <v>7496</v>
      </c>
      <c r="I121" s="560">
        <v>6873</v>
      </c>
      <c r="J121" s="530">
        <v>1631</v>
      </c>
      <c r="K121" s="560">
        <v>6087</v>
      </c>
      <c r="L121" s="530">
        <v>1419</v>
      </c>
      <c r="M121" s="559">
        <v>9</v>
      </c>
      <c r="N121" s="560">
        <v>101</v>
      </c>
      <c r="O121" s="559">
        <v>204</v>
      </c>
      <c r="P121" s="561">
        <v>4139</v>
      </c>
      <c r="Q121" s="560">
        <v>298</v>
      </c>
      <c r="R121" s="562">
        <v>62405</v>
      </c>
      <c r="S121" s="563" t="s">
        <v>211</v>
      </c>
      <c r="T121" s="564"/>
      <c r="U121" s="565"/>
      <c r="V121" s="564">
        <v>195321</v>
      </c>
      <c r="W121" s="104">
        <v>65231</v>
      </c>
      <c r="X121" s="564"/>
      <c r="Y121" s="566"/>
      <c r="Z121" s="567">
        <v>198</v>
      </c>
      <c r="AA121" s="567">
        <v>14007</v>
      </c>
      <c r="AB121" s="567"/>
      <c r="AC121" s="567"/>
      <c r="AD121" s="529"/>
      <c r="AE121" s="568" t="s">
        <v>287</v>
      </c>
    </row>
    <row r="122" spans="1:31" s="16" customFormat="1" ht="13.5" customHeight="1" x14ac:dyDescent="0.15">
      <c r="A122" s="219"/>
      <c r="B122" s="680"/>
      <c r="C122" s="680"/>
      <c r="D122" s="569"/>
      <c r="E122" s="532"/>
      <c r="F122" s="548"/>
      <c r="G122" s="220"/>
      <c r="H122" s="532"/>
      <c r="I122" s="548"/>
      <c r="J122" s="220"/>
      <c r="K122" s="548"/>
      <c r="L122" s="220"/>
      <c r="M122" s="532"/>
      <c r="N122" s="532"/>
      <c r="O122" s="532"/>
      <c r="P122" s="532"/>
      <c r="Q122" s="532"/>
      <c r="R122" s="570"/>
      <c r="S122" s="549"/>
      <c r="T122" s="571"/>
      <c r="U122" s="572"/>
      <c r="V122" s="571"/>
      <c r="W122" s="221"/>
      <c r="X122" s="571"/>
      <c r="Y122" s="549"/>
      <c r="Z122" s="573"/>
      <c r="AA122" s="573"/>
      <c r="AB122" s="532"/>
      <c r="AC122" s="532"/>
      <c r="AD122" s="574"/>
      <c r="AE122" s="550"/>
    </row>
    <row r="123" spans="1:31" s="16" customFormat="1" ht="15.95" customHeight="1" x14ac:dyDescent="0.15">
      <c r="A123" s="5"/>
      <c r="B123" s="222" t="s">
        <v>194</v>
      </c>
      <c r="C123" s="170"/>
      <c r="D123" s="575"/>
      <c r="E123" s="576"/>
      <c r="F123" s="42"/>
      <c r="G123" s="483"/>
      <c r="H123" s="576"/>
      <c r="I123" s="39"/>
      <c r="J123" s="476"/>
      <c r="K123" s="577"/>
      <c r="L123" s="578"/>
      <c r="M123" s="579"/>
      <c r="N123" s="36"/>
      <c r="O123" s="36"/>
      <c r="P123" s="36"/>
      <c r="Q123" s="40"/>
      <c r="R123" s="63"/>
      <c r="S123" s="580"/>
      <c r="T123" s="555"/>
      <c r="U123" s="432"/>
      <c r="V123" s="555"/>
      <c r="W123" s="526"/>
      <c r="X123" s="555"/>
      <c r="Y123" s="580"/>
      <c r="Z123" s="37"/>
      <c r="AA123" s="37"/>
      <c r="AB123" s="36"/>
      <c r="AC123" s="36"/>
      <c r="AD123" s="533"/>
      <c r="AE123" s="581"/>
    </row>
    <row r="124" spans="1:31" s="406" customFormat="1" ht="15.95" customHeight="1" x14ac:dyDescent="0.15">
      <c r="A124" s="325">
        <v>1</v>
      </c>
      <c r="B124" s="681" t="s">
        <v>131</v>
      </c>
      <c r="C124" s="682"/>
      <c r="D124" s="582">
        <v>16.66</v>
      </c>
      <c r="E124" s="583">
        <v>119864</v>
      </c>
      <c r="F124" s="300">
        <v>398784</v>
      </c>
      <c r="G124" s="419">
        <v>134455</v>
      </c>
      <c r="H124" s="297">
        <v>10287</v>
      </c>
      <c r="I124" s="292">
        <v>10273</v>
      </c>
      <c r="J124" s="419">
        <v>2614</v>
      </c>
      <c r="K124" s="292">
        <v>9689</v>
      </c>
      <c r="L124" s="419">
        <v>2549</v>
      </c>
      <c r="M124" s="531">
        <v>11</v>
      </c>
      <c r="N124" s="291">
        <v>95</v>
      </c>
      <c r="O124" s="297">
        <v>124</v>
      </c>
      <c r="P124" s="291">
        <v>5441</v>
      </c>
      <c r="Q124" s="293">
        <v>295</v>
      </c>
      <c r="R124" s="395">
        <v>10557</v>
      </c>
      <c r="S124" s="419">
        <v>2211</v>
      </c>
      <c r="T124" s="293"/>
      <c r="U124" s="456"/>
      <c r="V124" s="293">
        <v>204498</v>
      </c>
      <c r="W124" s="419">
        <v>56814</v>
      </c>
      <c r="X124" s="293"/>
      <c r="Y124" s="372"/>
      <c r="Z124" s="297">
        <v>80</v>
      </c>
      <c r="AA124" s="297">
        <v>10460</v>
      </c>
      <c r="AB124" s="291"/>
      <c r="AC124" s="291"/>
      <c r="AD124" s="384"/>
      <c r="AE124" s="584"/>
    </row>
    <row r="125" spans="1:31" s="406" customFormat="1" ht="15.95" customHeight="1" x14ac:dyDescent="0.15">
      <c r="A125" s="325">
        <v>2</v>
      </c>
      <c r="B125" s="585" t="s">
        <v>270</v>
      </c>
      <c r="C125" s="512" t="s">
        <v>39</v>
      </c>
      <c r="D125" s="332" t="s">
        <v>95</v>
      </c>
      <c r="E125" s="332" t="s">
        <v>95</v>
      </c>
      <c r="F125" s="586" t="s">
        <v>95</v>
      </c>
      <c r="G125" s="587" t="s">
        <v>95</v>
      </c>
      <c r="H125" s="332" t="s">
        <v>95</v>
      </c>
      <c r="I125" s="588" t="s">
        <v>95</v>
      </c>
      <c r="J125" s="589" t="s">
        <v>95</v>
      </c>
      <c r="K125" s="588" t="s">
        <v>95</v>
      </c>
      <c r="L125" s="589" t="s">
        <v>95</v>
      </c>
      <c r="M125" s="531">
        <v>2</v>
      </c>
      <c r="N125" s="291">
        <v>18</v>
      </c>
      <c r="O125" s="590" t="s">
        <v>95</v>
      </c>
      <c r="P125" s="590" t="s">
        <v>95</v>
      </c>
      <c r="Q125" s="293">
        <v>282</v>
      </c>
      <c r="R125" s="588" t="s">
        <v>95</v>
      </c>
      <c r="S125" s="589" t="s">
        <v>95</v>
      </c>
      <c r="T125" s="416"/>
      <c r="U125" s="417"/>
      <c r="V125" s="293">
        <v>75531</v>
      </c>
      <c r="W125" s="419">
        <v>25010</v>
      </c>
      <c r="X125" s="293"/>
      <c r="Y125" s="372"/>
      <c r="Z125" s="588" t="s">
        <v>95</v>
      </c>
      <c r="AA125" s="588" t="s">
        <v>95</v>
      </c>
      <c r="AB125" s="291"/>
      <c r="AC125" s="291"/>
      <c r="AD125" s="384"/>
      <c r="AE125" s="301"/>
    </row>
    <row r="126" spans="1:31" s="406" customFormat="1" ht="15.95" customHeight="1" x14ac:dyDescent="0.15">
      <c r="A126" s="325">
        <v>3</v>
      </c>
      <c r="B126" s="585" t="s">
        <v>267</v>
      </c>
      <c r="C126" s="512" t="s">
        <v>40</v>
      </c>
      <c r="D126" s="332" t="s">
        <v>95</v>
      </c>
      <c r="E126" s="332" t="s">
        <v>95</v>
      </c>
      <c r="F126" s="586" t="s">
        <v>95</v>
      </c>
      <c r="G126" s="587" t="s">
        <v>95</v>
      </c>
      <c r="H126" s="332" t="s">
        <v>95</v>
      </c>
      <c r="I126" s="588" t="s">
        <v>95</v>
      </c>
      <c r="J126" s="589" t="s">
        <v>95</v>
      </c>
      <c r="K126" s="588" t="s">
        <v>95</v>
      </c>
      <c r="L126" s="589" t="s">
        <v>95</v>
      </c>
      <c r="M126" s="531">
        <v>2</v>
      </c>
      <c r="N126" s="291">
        <v>13</v>
      </c>
      <c r="O126" s="590" t="s">
        <v>95</v>
      </c>
      <c r="P126" s="590" t="s">
        <v>95</v>
      </c>
      <c r="Q126" s="293">
        <v>282</v>
      </c>
      <c r="R126" s="588" t="s">
        <v>95</v>
      </c>
      <c r="S126" s="589" t="s">
        <v>95</v>
      </c>
      <c r="T126" s="416"/>
      <c r="U126" s="417"/>
      <c r="V126" s="293">
        <v>55738</v>
      </c>
      <c r="W126" s="419">
        <v>11527</v>
      </c>
      <c r="X126" s="293"/>
      <c r="Y126" s="372"/>
      <c r="Z126" s="588" t="s">
        <v>95</v>
      </c>
      <c r="AA126" s="588" t="s">
        <v>95</v>
      </c>
      <c r="AB126" s="291"/>
      <c r="AC126" s="291"/>
      <c r="AD126" s="384"/>
      <c r="AE126" s="301"/>
    </row>
    <row r="127" spans="1:31" s="406" customFormat="1" ht="15.95" customHeight="1" x14ac:dyDescent="0.15">
      <c r="A127" s="325">
        <v>4</v>
      </c>
      <c r="B127" s="585" t="s">
        <v>267</v>
      </c>
      <c r="C127" s="512" t="s">
        <v>41</v>
      </c>
      <c r="D127" s="332" t="s">
        <v>95</v>
      </c>
      <c r="E127" s="332" t="s">
        <v>95</v>
      </c>
      <c r="F127" s="586" t="s">
        <v>95</v>
      </c>
      <c r="G127" s="587" t="s">
        <v>95</v>
      </c>
      <c r="H127" s="332" t="s">
        <v>95</v>
      </c>
      <c r="I127" s="588" t="s">
        <v>95</v>
      </c>
      <c r="J127" s="589" t="s">
        <v>95</v>
      </c>
      <c r="K127" s="588" t="s">
        <v>95</v>
      </c>
      <c r="L127" s="589" t="s">
        <v>95</v>
      </c>
      <c r="M127" s="531">
        <v>2</v>
      </c>
      <c r="N127" s="291">
        <v>10</v>
      </c>
      <c r="O127" s="590" t="s">
        <v>95</v>
      </c>
      <c r="P127" s="590" t="s">
        <v>95</v>
      </c>
      <c r="Q127" s="293">
        <v>282</v>
      </c>
      <c r="R127" s="588" t="s">
        <v>95</v>
      </c>
      <c r="S127" s="589" t="s">
        <v>95</v>
      </c>
      <c r="T127" s="416"/>
      <c r="U127" s="417"/>
      <c r="V127" s="293">
        <v>33229</v>
      </c>
      <c r="W127" s="419">
        <v>12858</v>
      </c>
      <c r="X127" s="293"/>
      <c r="Y127" s="372"/>
      <c r="Z127" s="588" t="s">
        <v>95</v>
      </c>
      <c r="AA127" s="588" t="s">
        <v>95</v>
      </c>
      <c r="AB127" s="291"/>
      <c r="AC127" s="291"/>
      <c r="AD127" s="384"/>
      <c r="AE127" s="301"/>
    </row>
    <row r="128" spans="1:31" s="406" customFormat="1" ht="15.95" customHeight="1" x14ac:dyDescent="0.15">
      <c r="A128" s="325">
        <v>5</v>
      </c>
      <c r="B128" s="585" t="s">
        <v>267</v>
      </c>
      <c r="C128" s="512" t="s">
        <v>42</v>
      </c>
      <c r="D128" s="332" t="s">
        <v>95</v>
      </c>
      <c r="E128" s="332" t="s">
        <v>95</v>
      </c>
      <c r="F128" s="586" t="s">
        <v>95</v>
      </c>
      <c r="G128" s="587" t="s">
        <v>95</v>
      </c>
      <c r="H128" s="332" t="s">
        <v>95</v>
      </c>
      <c r="I128" s="588" t="s">
        <v>95</v>
      </c>
      <c r="J128" s="589" t="s">
        <v>95</v>
      </c>
      <c r="K128" s="588" t="s">
        <v>95</v>
      </c>
      <c r="L128" s="589" t="s">
        <v>95</v>
      </c>
      <c r="M128" s="531">
        <v>2</v>
      </c>
      <c r="N128" s="291">
        <v>13</v>
      </c>
      <c r="O128" s="590" t="s">
        <v>95</v>
      </c>
      <c r="P128" s="590" t="s">
        <v>95</v>
      </c>
      <c r="Q128" s="293">
        <v>282</v>
      </c>
      <c r="R128" s="588" t="s">
        <v>95</v>
      </c>
      <c r="S128" s="589" t="s">
        <v>95</v>
      </c>
      <c r="T128" s="416"/>
      <c r="U128" s="417"/>
      <c r="V128" s="293">
        <v>58262</v>
      </c>
      <c r="W128" s="419">
        <v>14543</v>
      </c>
      <c r="X128" s="293"/>
      <c r="Y128" s="372"/>
      <c r="Z128" s="588" t="s">
        <v>95</v>
      </c>
      <c r="AA128" s="588" t="s">
        <v>95</v>
      </c>
      <c r="AB128" s="291"/>
      <c r="AC128" s="291"/>
      <c r="AD128" s="384"/>
      <c r="AE128" s="301"/>
    </row>
    <row r="129" spans="1:31" s="406" customFormat="1" ht="15.95" customHeight="1" x14ac:dyDescent="0.15">
      <c r="A129" s="325">
        <v>6</v>
      </c>
      <c r="B129" s="585" t="s">
        <v>267</v>
      </c>
      <c r="C129" s="512" t="s">
        <v>43</v>
      </c>
      <c r="D129" s="332" t="s">
        <v>95</v>
      </c>
      <c r="E129" s="332" t="s">
        <v>95</v>
      </c>
      <c r="F129" s="586" t="s">
        <v>95</v>
      </c>
      <c r="G129" s="587" t="s">
        <v>95</v>
      </c>
      <c r="H129" s="332" t="s">
        <v>95</v>
      </c>
      <c r="I129" s="588" t="s">
        <v>95</v>
      </c>
      <c r="J129" s="589" t="s">
        <v>95</v>
      </c>
      <c r="K129" s="588" t="s">
        <v>95</v>
      </c>
      <c r="L129" s="589" t="s">
        <v>95</v>
      </c>
      <c r="M129" s="531">
        <v>2</v>
      </c>
      <c r="N129" s="291">
        <v>11</v>
      </c>
      <c r="O129" s="590" t="s">
        <v>95</v>
      </c>
      <c r="P129" s="590" t="s">
        <v>95</v>
      </c>
      <c r="Q129" s="293">
        <v>282</v>
      </c>
      <c r="R129" s="588" t="s">
        <v>95</v>
      </c>
      <c r="S129" s="589" t="s">
        <v>95</v>
      </c>
      <c r="T129" s="416"/>
      <c r="U129" s="417"/>
      <c r="V129" s="293">
        <v>48759</v>
      </c>
      <c r="W129" s="419">
        <v>13026</v>
      </c>
      <c r="X129" s="293"/>
      <c r="Y129" s="372"/>
      <c r="Z129" s="588" t="s">
        <v>95</v>
      </c>
      <c r="AA129" s="588" t="s">
        <v>95</v>
      </c>
      <c r="AB129" s="291"/>
      <c r="AC129" s="291"/>
      <c r="AD129" s="384"/>
      <c r="AE129" s="301"/>
    </row>
    <row r="130" spans="1:31" s="16" customFormat="1" ht="15.95" customHeight="1" x14ac:dyDescent="0.15">
      <c r="A130" s="214">
        <v>7</v>
      </c>
      <c r="B130" s="676" t="s">
        <v>132</v>
      </c>
      <c r="C130" s="660"/>
      <c r="D130" s="413">
        <v>26.45</v>
      </c>
      <c r="E130" s="297">
        <v>111631</v>
      </c>
      <c r="F130" s="292">
        <v>251784</v>
      </c>
      <c r="G130" s="419">
        <v>85875</v>
      </c>
      <c r="H130" s="412">
        <v>6530</v>
      </c>
      <c r="I130" s="293">
        <v>7647</v>
      </c>
      <c r="J130" s="419">
        <v>2049</v>
      </c>
      <c r="K130" s="293">
        <v>5207</v>
      </c>
      <c r="L130" s="419">
        <v>1664</v>
      </c>
      <c r="M130" s="291">
        <v>12</v>
      </c>
      <c r="N130" s="291">
        <v>106</v>
      </c>
      <c r="O130" s="291">
        <v>328</v>
      </c>
      <c r="P130" s="297">
        <v>16547</v>
      </c>
      <c r="Q130" s="293">
        <v>342</v>
      </c>
      <c r="R130" s="395">
        <v>13966</v>
      </c>
      <c r="S130" s="419">
        <v>3678</v>
      </c>
      <c r="T130" s="293"/>
      <c r="U130" s="456"/>
      <c r="V130" s="293">
        <v>376146</v>
      </c>
      <c r="W130" s="419">
        <v>131086</v>
      </c>
      <c r="X130" s="293"/>
      <c r="Y130" s="372"/>
      <c r="Z130" s="297">
        <v>167</v>
      </c>
      <c r="AA130" s="297">
        <v>48012</v>
      </c>
      <c r="AB130" s="291"/>
      <c r="AC130" s="291"/>
      <c r="AD130" s="384"/>
      <c r="AE130" s="418"/>
    </row>
    <row r="131" spans="1:31" s="16" customFormat="1" ht="15.95" customHeight="1" x14ac:dyDescent="0.15">
      <c r="A131" s="214">
        <v>8</v>
      </c>
      <c r="B131" s="25" t="s">
        <v>273</v>
      </c>
      <c r="C131" s="498" t="s">
        <v>44</v>
      </c>
      <c r="D131" s="332" t="s">
        <v>95</v>
      </c>
      <c r="E131" s="394" t="s">
        <v>95</v>
      </c>
      <c r="F131" s="292">
        <v>170748</v>
      </c>
      <c r="G131" s="419">
        <v>63164</v>
      </c>
      <c r="H131" s="412">
        <v>6829</v>
      </c>
      <c r="I131" s="292">
        <v>6540</v>
      </c>
      <c r="J131" s="419">
        <v>1773</v>
      </c>
      <c r="K131" s="292">
        <v>4142</v>
      </c>
      <c r="L131" s="419">
        <v>1212</v>
      </c>
      <c r="M131" s="291">
        <v>7</v>
      </c>
      <c r="N131" s="291">
        <v>80</v>
      </c>
      <c r="O131" s="291">
        <v>182</v>
      </c>
      <c r="P131" s="415" t="s">
        <v>95</v>
      </c>
      <c r="Q131" s="297">
        <v>340</v>
      </c>
      <c r="R131" s="414" t="s">
        <v>95</v>
      </c>
      <c r="S131" s="417" t="s">
        <v>95</v>
      </c>
      <c r="T131" s="299"/>
      <c r="U131" s="523"/>
      <c r="V131" s="300">
        <v>285038</v>
      </c>
      <c r="W131" s="419">
        <v>94356</v>
      </c>
      <c r="X131" s="299"/>
      <c r="Y131" s="372"/>
      <c r="Z131" s="465" t="s">
        <v>95</v>
      </c>
      <c r="AA131" s="297">
        <v>1952</v>
      </c>
      <c r="AB131" s="291"/>
      <c r="AC131" s="291"/>
      <c r="AD131" s="384"/>
      <c r="AE131" s="418" t="s">
        <v>212</v>
      </c>
    </row>
    <row r="132" spans="1:31" ht="15.95" customHeight="1" x14ac:dyDescent="0.15">
      <c r="A132" s="214">
        <v>9</v>
      </c>
      <c r="B132" s="25" t="s">
        <v>273</v>
      </c>
      <c r="C132" s="498" t="s">
        <v>45</v>
      </c>
      <c r="D132" s="332" t="s">
        <v>95</v>
      </c>
      <c r="E132" s="394" t="s">
        <v>95</v>
      </c>
      <c r="F132" s="292">
        <v>31557</v>
      </c>
      <c r="G132" s="419">
        <v>11612</v>
      </c>
      <c r="H132" s="412">
        <v>1662</v>
      </c>
      <c r="I132" s="292">
        <v>1510</v>
      </c>
      <c r="J132" s="419">
        <v>526</v>
      </c>
      <c r="K132" s="292">
        <v>1182</v>
      </c>
      <c r="L132" s="419">
        <v>450</v>
      </c>
      <c r="M132" s="291">
        <v>1</v>
      </c>
      <c r="N132" s="291">
        <v>27</v>
      </c>
      <c r="O132" s="291">
        <v>48</v>
      </c>
      <c r="P132" s="415" t="s">
        <v>95</v>
      </c>
      <c r="Q132" s="293">
        <v>342</v>
      </c>
      <c r="R132" s="416" t="s">
        <v>95</v>
      </c>
      <c r="S132" s="417" t="s">
        <v>95</v>
      </c>
      <c r="T132" s="293"/>
      <c r="U132" s="385"/>
      <c r="V132" s="292">
        <v>72470</v>
      </c>
      <c r="W132" s="419">
        <v>26676</v>
      </c>
      <c r="X132" s="293"/>
      <c r="Y132" s="372"/>
      <c r="Z132" s="465" t="s">
        <v>95</v>
      </c>
      <c r="AA132" s="297">
        <v>88</v>
      </c>
      <c r="AB132" s="291"/>
      <c r="AC132" s="291"/>
      <c r="AD132" s="384"/>
      <c r="AE132" s="418"/>
    </row>
    <row r="133" spans="1:31" ht="15.95" customHeight="1" x14ac:dyDescent="0.15">
      <c r="A133" s="214">
        <v>10</v>
      </c>
      <c r="B133" s="25" t="s">
        <v>275</v>
      </c>
      <c r="C133" s="498" t="s">
        <v>46</v>
      </c>
      <c r="D133" s="332" t="s">
        <v>95</v>
      </c>
      <c r="E133" s="394" t="s">
        <v>95</v>
      </c>
      <c r="F133" s="292">
        <v>30311</v>
      </c>
      <c r="G133" s="419">
        <v>13961</v>
      </c>
      <c r="H133" s="412">
        <v>1145</v>
      </c>
      <c r="I133" s="292">
        <v>1110</v>
      </c>
      <c r="J133" s="419">
        <v>431</v>
      </c>
      <c r="K133" s="292">
        <v>833</v>
      </c>
      <c r="L133" s="419">
        <v>367</v>
      </c>
      <c r="M133" s="291">
        <v>1</v>
      </c>
      <c r="N133" s="291">
        <v>27</v>
      </c>
      <c r="O133" s="291">
        <v>38</v>
      </c>
      <c r="P133" s="415" t="s">
        <v>95</v>
      </c>
      <c r="Q133" s="293">
        <v>342</v>
      </c>
      <c r="R133" s="416" t="s">
        <v>95</v>
      </c>
      <c r="S133" s="417" t="s">
        <v>95</v>
      </c>
      <c r="T133" s="293"/>
      <c r="U133" s="385"/>
      <c r="V133" s="292">
        <v>33246</v>
      </c>
      <c r="W133" s="419">
        <v>12225</v>
      </c>
      <c r="X133" s="293"/>
      <c r="Y133" s="372"/>
      <c r="Z133" s="465" t="s">
        <v>95</v>
      </c>
      <c r="AA133" s="297">
        <v>801</v>
      </c>
      <c r="AB133" s="291"/>
      <c r="AC133" s="291"/>
      <c r="AD133" s="384"/>
      <c r="AE133" s="418"/>
    </row>
    <row r="134" spans="1:31" ht="15.95" customHeight="1" x14ac:dyDescent="0.15">
      <c r="A134" s="214">
        <v>11</v>
      </c>
      <c r="B134" s="25" t="s">
        <v>276</v>
      </c>
      <c r="C134" s="498" t="s">
        <v>47</v>
      </c>
      <c r="D134" s="332" t="s">
        <v>95</v>
      </c>
      <c r="E134" s="394" t="s">
        <v>95</v>
      </c>
      <c r="F134" s="292">
        <v>35976</v>
      </c>
      <c r="G134" s="419">
        <v>12680</v>
      </c>
      <c r="H134" s="412">
        <v>981</v>
      </c>
      <c r="I134" s="292">
        <v>1305</v>
      </c>
      <c r="J134" s="419">
        <v>495</v>
      </c>
      <c r="K134" s="292">
        <v>1058</v>
      </c>
      <c r="L134" s="419">
        <v>424</v>
      </c>
      <c r="M134" s="291">
        <v>1</v>
      </c>
      <c r="N134" s="291">
        <v>26</v>
      </c>
      <c r="O134" s="291">
        <v>21</v>
      </c>
      <c r="P134" s="415" t="s">
        <v>95</v>
      </c>
      <c r="Q134" s="293">
        <v>342</v>
      </c>
      <c r="R134" s="416" t="s">
        <v>95</v>
      </c>
      <c r="S134" s="417" t="s">
        <v>95</v>
      </c>
      <c r="T134" s="591"/>
      <c r="U134" s="592"/>
      <c r="V134" s="293">
        <v>64003</v>
      </c>
      <c r="W134" s="419">
        <v>20748</v>
      </c>
      <c r="X134" s="293"/>
      <c r="Y134" s="372"/>
      <c r="Z134" s="465" t="s">
        <v>95</v>
      </c>
      <c r="AA134" s="297">
        <v>329</v>
      </c>
      <c r="AB134" s="291"/>
      <c r="AC134" s="291"/>
      <c r="AD134" s="384"/>
      <c r="AE134" s="418"/>
    </row>
    <row r="135" spans="1:31" ht="15.95" customHeight="1" x14ac:dyDescent="0.15">
      <c r="A135" s="214">
        <v>12</v>
      </c>
      <c r="B135" s="25" t="s">
        <v>276</v>
      </c>
      <c r="C135" s="498" t="s">
        <v>104</v>
      </c>
      <c r="D135" s="332" t="s">
        <v>95</v>
      </c>
      <c r="E135" s="394" t="s">
        <v>95</v>
      </c>
      <c r="F135" s="292">
        <v>14836</v>
      </c>
      <c r="G135" s="419">
        <v>7952</v>
      </c>
      <c r="H135" s="412">
        <v>7</v>
      </c>
      <c r="I135" s="292">
        <v>1312</v>
      </c>
      <c r="J135" s="419">
        <v>522</v>
      </c>
      <c r="K135" s="292">
        <v>795</v>
      </c>
      <c r="L135" s="419">
        <v>410</v>
      </c>
      <c r="M135" s="291">
        <v>0</v>
      </c>
      <c r="N135" s="291">
        <v>7</v>
      </c>
      <c r="O135" s="291">
        <v>2</v>
      </c>
      <c r="P135" s="415" t="s">
        <v>95</v>
      </c>
      <c r="Q135" s="293">
        <v>247</v>
      </c>
      <c r="R135" s="416" t="s">
        <v>95</v>
      </c>
      <c r="S135" s="417" t="s">
        <v>95</v>
      </c>
      <c r="T135" s="293"/>
      <c r="U135" s="385"/>
      <c r="V135" s="293">
        <v>27242</v>
      </c>
      <c r="W135" s="419">
        <v>11796</v>
      </c>
      <c r="X135" s="293"/>
      <c r="Y135" s="372"/>
      <c r="Z135" s="465" t="s">
        <v>95</v>
      </c>
      <c r="AA135" s="297">
        <v>94</v>
      </c>
      <c r="AB135" s="291"/>
      <c r="AC135" s="291"/>
      <c r="AD135" s="384"/>
      <c r="AE135" s="418"/>
    </row>
    <row r="136" spans="1:31" s="16" customFormat="1" ht="15.95" customHeight="1" x14ac:dyDescent="0.15">
      <c r="A136" s="214">
        <v>13</v>
      </c>
      <c r="B136" s="676" t="s">
        <v>133</v>
      </c>
      <c r="C136" s="660"/>
      <c r="D136" s="54">
        <v>8.89</v>
      </c>
      <c r="E136" s="37">
        <v>64732</v>
      </c>
      <c r="F136" s="38">
        <v>158145</v>
      </c>
      <c r="G136" s="475">
        <v>50783</v>
      </c>
      <c r="H136" s="34">
        <v>3641</v>
      </c>
      <c r="I136" s="38">
        <v>5535</v>
      </c>
      <c r="J136" s="482">
        <v>1434</v>
      </c>
      <c r="K136" s="35">
        <v>5369</v>
      </c>
      <c r="L136" s="482">
        <v>1376</v>
      </c>
      <c r="M136" s="36">
        <v>7</v>
      </c>
      <c r="N136" s="37">
        <v>84</v>
      </c>
      <c r="O136" s="37">
        <v>72</v>
      </c>
      <c r="P136" s="36">
        <v>4929</v>
      </c>
      <c r="Q136" s="35">
        <v>295</v>
      </c>
      <c r="R136" s="38">
        <v>7202</v>
      </c>
      <c r="S136" s="482">
        <v>1479</v>
      </c>
      <c r="T136" s="38"/>
      <c r="U136" s="432"/>
      <c r="V136" s="35">
        <v>280365</v>
      </c>
      <c r="W136" s="475">
        <v>97115</v>
      </c>
      <c r="X136" s="38"/>
      <c r="Y136" s="410"/>
      <c r="Z136" s="44">
        <v>151</v>
      </c>
      <c r="AA136" s="44">
        <v>13011</v>
      </c>
      <c r="AB136" s="44"/>
      <c r="AC136" s="44"/>
      <c r="AD136" s="522"/>
      <c r="AE136" s="593"/>
    </row>
    <row r="137" spans="1:31" s="16" customFormat="1" ht="15.95" customHeight="1" x14ac:dyDescent="0.15">
      <c r="A137" s="214">
        <v>14</v>
      </c>
      <c r="B137" s="676" t="s">
        <v>134</v>
      </c>
      <c r="C137" s="660"/>
      <c r="D137" s="307">
        <v>39.72</v>
      </c>
      <c r="E137" s="308">
        <v>111628</v>
      </c>
      <c r="F137" s="309">
        <v>299287</v>
      </c>
      <c r="G137" s="310">
        <v>99707</v>
      </c>
      <c r="H137" s="311">
        <v>6343</v>
      </c>
      <c r="I137" s="312">
        <v>12100</v>
      </c>
      <c r="J137" s="313" ph="1">
        <v>3252</v>
      </c>
      <c r="K137" s="309">
        <v>11407</v>
      </c>
      <c r="L137" s="310">
        <v>3094</v>
      </c>
      <c r="M137" s="314">
        <v>7</v>
      </c>
      <c r="N137" s="308">
        <v>154</v>
      </c>
      <c r="O137" s="308">
        <v>452</v>
      </c>
      <c r="P137" s="314">
        <v>12082</v>
      </c>
      <c r="Q137" s="315">
        <v>303</v>
      </c>
      <c r="R137" s="316">
        <v>14474</v>
      </c>
      <c r="S137" s="310">
        <v>2052</v>
      </c>
      <c r="T137" s="683" t="s">
        <v>97</v>
      </c>
      <c r="U137" s="683"/>
      <c r="V137" s="316">
        <v>290034</v>
      </c>
      <c r="W137" s="310">
        <v>56327</v>
      </c>
      <c r="X137" s="315">
        <v>6639</v>
      </c>
      <c r="Y137" s="310">
        <v>1882</v>
      </c>
      <c r="Z137" s="317">
        <v>155</v>
      </c>
      <c r="AA137" s="308">
        <v>25266</v>
      </c>
      <c r="AB137" s="314">
        <v>1</v>
      </c>
      <c r="AC137" s="314">
        <v>13</v>
      </c>
      <c r="AD137" s="318" t="s">
        <v>98</v>
      </c>
      <c r="AE137" s="674" t="s">
        <v>238</v>
      </c>
    </row>
    <row r="138" spans="1:31" s="16" customFormat="1" ht="15.95" customHeight="1" x14ac:dyDescent="0.15">
      <c r="A138" s="214">
        <v>15</v>
      </c>
      <c r="B138" s="25" t="s">
        <v>179</v>
      </c>
      <c r="C138" s="498" t="s">
        <v>48</v>
      </c>
      <c r="D138" s="319" t="s">
        <v>240</v>
      </c>
      <c r="E138" s="314" t="s">
        <v>240</v>
      </c>
      <c r="F138" s="309" t="s">
        <v>240</v>
      </c>
      <c r="G138" s="320" t="s">
        <v>240</v>
      </c>
      <c r="H138" s="314" t="s">
        <v>240</v>
      </c>
      <c r="I138" s="321" t="s">
        <v>170</v>
      </c>
      <c r="J138" s="322" t="s">
        <v>170</v>
      </c>
      <c r="K138" s="321" t="s">
        <v>170</v>
      </c>
      <c r="L138" s="322" t="s">
        <v>170</v>
      </c>
      <c r="M138" s="314">
        <v>7</v>
      </c>
      <c r="N138" s="308">
        <v>111</v>
      </c>
      <c r="O138" s="323" t="s">
        <v>170</v>
      </c>
      <c r="P138" s="502" t="s">
        <v>170</v>
      </c>
      <c r="Q138" s="308">
        <v>304</v>
      </c>
      <c r="R138" s="321" t="s">
        <v>170</v>
      </c>
      <c r="S138" s="322" t="s">
        <v>170</v>
      </c>
      <c r="T138" s="321"/>
      <c r="U138" s="322"/>
      <c r="V138" s="316">
        <v>410656</v>
      </c>
      <c r="W138" s="310">
        <v>101774</v>
      </c>
      <c r="X138" s="315"/>
      <c r="Y138" s="324"/>
      <c r="Z138" s="652" t="s">
        <v>170</v>
      </c>
      <c r="AA138" s="321" t="s">
        <v>170</v>
      </c>
      <c r="AB138" s="314"/>
      <c r="AC138" s="314"/>
      <c r="AD138" s="318"/>
      <c r="AE138" s="675"/>
    </row>
    <row r="139" spans="1:31" s="2" customFormat="1" ht="15.95" customHeight="1" x14ac:dyDescent="0.15">
      <c r="A139" s="214">
        <v>16</v>
      </c>
      <c r="B139" s="676" t="s">
        <v>135</v>
      </c>
      <c r="C139" s="660"/>
      <c r="D139" s="303">
        <v>11.92</v>
      </c>
      <c r="E139" s="92">
        <v>58516</v>
      </c>
      <c r="F139" s="35">
        <v>229234</v>
      </c>
      <c r="G139" s="475">
        <v>116809</v>
      </c>
      <c r="H139" s="34">
        <v>211</v>
      </c>
      <c r="I139" s="35">
        <v>7234</v>
      </c>
      <c r="J139" s="475">
        <v>2576</v>
      </c>
      <c r="K139" s="35">
        <v>6782</v>
      </c>
      <c r="L139" s="475">
        <v>2465</v>
      </c>
      <c r="M139" s="93">
        <v>6</v>
      </c>
      <c r="N139" s="92">
        <v>114</v>
      </c>
      <c r="O139" s="92">
        <v>10</v>
      </c>
      <c r="P139" s="93">
        <v>10987</v>
      </c>
      <c r="Q139" s="35">
        <v>344</v>
      </c>
      <c r="R139" s="35">
        <v>9639</v>
      </c>
      <c r="S139" s="475">
        <v>2416</v>
      </c>
      <c r="T139" s="35"/>
      <c r="U139" s="224"/>
      <c r="V139" s="35">
        <v>389703</v>
      </c>
      <c r="W139" s="475">
        <v>160860</v>
      </c>
      <c r="X139" s="35"/>
      <c r="Y139" s="225"/>
      <c r="Z139" s="93">
        <v>51</v>
      </c>
      <c r="AA139" s="93">
        <v>9857</v>
      </c>
      <c r="AB139" s="93"/>
      <c r="AC139" s="92"/>
      <c r="AD139" s="430"/>
      <c r="AE139" s="409"/>
    </row>
    <row r="140" spans="1:31" ht="16.5" customHeight="1" x14ac:dyDescent="0.15">
      <c r="A140" s="214">
        <v>17</v>
      </c>
      <c r="B140" s="677" t="s">
        <v>136</v>
      </c>
      <c r="C140" s="667"/>
      <c r="D140" s="55">
        <v>109.63</v>
      </c>
      <c r="E140" s="36">
        <v>105377</v>
      </c>
      <c r="F140" s="40">
        <v>502137</v>
      </c>
      <c r="G140" s="482">
        <v>148291</v>
      </c>
      <c r="H140" s="44">
        <v>6727</v>
      </c>
      <c r="I140" s="40">
        <v>14261</v>
      </c>
      <c r="J140" s="475">
        <v>2874</v>
      </c>
      <c r="K140" s="40">
        <v>13326</v>
      </c>
      <c r="L140" s="482">
        <v>2782</v>
      </c>
      <c r="M140" s="36">
        <v>31</v>
      </c>
      <c r="N140" s="36">
        <v>341</v>
      </c>
      <c r="O140" s="36">
        <v>123</v>
      </c>
      <c r="P140" s="36">
        <v>4541</v>
      </c>
      <c r="Q140" s="40">
        <v>296</v>
      </c>
      <c r="R140" s="63">
        <v>19244</v>
      </c>
      <c r="S140" s="475">
        <v>2227</v>
      </c>
      <c r="T140" s="678" t="s">
        <v>97</v>
      </c>
      <c r="U140" s="679"/>
      <c r="V140" s="223">
        <v>1028992</v>
      </c>
      <c r="W140" s="475">
        <v>255792</v>
      </c>
      <c r="X140" s="40">
        <v>18184</v>
      </c>
      <c r="Y140" s="475">
        <v>4302</v>
      </c>
      <c r="Z140" s="226">
        <v>113</v>
      </c>
      <c r="AA140" s="36">
        <v>26929</v>
      </c>
      <c r="AB140" s="36">
        <v>1</v>
      </c>
      <c r="AC140" s="36">
        <v>23</v>
      </c>
      <c r="AD140" s="50" t="s">
        <v>226</v>
      </c>
      <c r="AE140" s="510"/>
    </row>
    <row r="141" spans="1:31" s="16" customFormat="1" ht="15.95" customHeight="1" x14ac:dyDescent="0.15">
      <c r="A141" s="214">
        <v>18</v>
      </c>
      <c r="B141" s="656" t="s">
        <v>115</v>
      </c>
      <c r="C141" s="657"/>
      <c r="D141" s="227">
        <v>37.299999999999997</v>
      </c>
      <c r="E141" s="93">
        <v>5207</v>
      </c>
      <c r="F141" s="38">
        <v>26501</v>
      </c>
      <c r="G141" s="34">
        <v>8834</v>
      </c>
      <c r="H141" s="44">
        <v>315</v>
      </c>
      <c r="I141" s="38">
        <v>714</v>
      </c>
      <c r="J141" s="34">
        <v>83</v>
      </c>
      <c r="K141" s="38">
        <v>559</v>
      </c>
      <c r="L141" s="482">
        <v>70</v>
      </c>
      <c r="M141" s="93">
        <v>2</v>
      </c>
      <c r="N141" s="93">
        <v>14</v>
      </c>
      <c r="O141" s="93">
        <v>7</v>
      </c>
      <c r="P141" s="93">
        <v>582</v>
      </c>
      <c r="Q141" s="38">
        <v>292</v>
      </c>
      <c r="R141" s="487">
        <v>463</v>
      </c>
      <c r="S141" s="475">
        <v>142</v>
      </c>
      <c r="T141" s="487"/>
      <c r="U141" s="594"/>
      <c r="V141" s="38">
        <v>12852</v>
      </c>
      <c r="W141" s="482">
        <v>2653</v>
      </c>
      <c r="X141" s="35"/>
      <c r="Y141" s="34"/>
      <c r="Z141" s="93">
        <v>6</v>
      </c>
      <c r="AA141" s="93">
        <v>309</v>
      </c>
      <c r="AB141" s="304"/>
      <c r="AC141" s="304"/>
      <c r="AD141" s="306"/>
      <c r="AE141" s="509"/>
    </row>
    <row r="142" spans="1:31" s="16" customFormat="1" ht="15.75" customHeight="1" x14ac:dyDescent="0.15">
      <c r="A142" s="214">
        <v>19</v>
      </c>
      <c r="B142" s="659" t="s">
        <v>89</v>
      </c>
      <c r="C142" s="660"/>
      <c r="D142" s="228">
        <v>14.17</v>
      </c>
      <c r="E142" s="92">
        <v>13390</v>
      </c>
      <c r="F142" s="38">
        <v>32994</v>
      </c>
      <c r="G142" s="475">
        <v>14104</v>
      </c>
      <c r="H142" s="44">
        <v>78</v>
      </c>
      <c r="I142" s="38">
        <v>1432</v>
      </c>
      <c r="J142" s="475">
        <v>533</v>
      </c>
      <c r="K142" s="38">
        <v>1201</v>
      </c>
      <c r="L142" s="475">
        <v>439</v>
      </c>
      <c r="M142" s="93">
        <v>0</v>
      </c>
      <c r="N142" s="93">
        <v>20</v>
      </c>
      <c r="O142" s="93">
        <v>0</v>
      </c>
      <c r="P142" s="93">
        <v>314</v>
      </c>
      <c r="Q142" s="38">
        <v>296</v>
      </c>
      <c r="R142" s="38">
        <v>3259</v>
      </c>
      <c r="S142" s="475">
        <v>1046</v>
      </c>
      <c r="T142" s="293"/>
      <c r="U142" s="385"/>
      <c r="V142" s="38">
        <v>37265</v>
      </c>
      <c r="W142" s="482">
        <v>18069</v>
      </c>
      <c r="X142" s="292"/>
      <c r="Y142" s="456"/>
      <c r="Z142" s="93">
        <v>14</v>
      </c>
      <c r="AA142" s="93">
        <v>275</v>
      </c>
      <c r="AB142" s="291"/>
      <c r="AC142" s="291"/>
      <c r="AD142" s="384"/>
      <c r="AE142" s="595" t="s">
        <v>245</v>
      </c>
    </row>
    <row r="143" spans="1:31" ht="15.95" customHeight="1" x14ac:dyDescent="0.15">
      <c r="A143" s="214">
        <v>20</v>
      </c>
      <c r="B143" s="659" t="s">
        <v>239</v>
      </c>
      <c r="C143" s="660"/>
      <c r="D143" s="596">
        <v>25.26</v>
      </c>
      <c r="E143" s="597">
        <v>15576</v>
      </c>
      <c r="F143" s="294">
        <v>60908</v>
      </c>
      <c r="G143" s="399">
        <v>26894</v>
      </c>
      <c r="H143" s="598">
        <v>193</v>
      </c>
      <c r="I143" s="294">
        <v>2876</v>
      </c>
      <c r="J143" s="399">
        <v>1070</v>
      </c>
      <c r="K143" s="294">
        <v>2701</v>
      </c>
      <c r="L143" s="599">
        <v>1046</v>
      </c>
      <c r="M143" s="600">
        <v>5</v>
      </c>
      <c r="N143" s="597">
        <v>25</v>
      </c>
      <c r="O143" s="597">
        <v>8</v>
      </c>
      <c r="P143" s="600">
        <v>143</v>
      </c>
      <c r="Q143" s="294">
        <v>302</v>
      </c>
      <c r="R143" s="294">
        <v>2202</v>
      </c>
      <c r="S143" s="399">
        <v>532</v>
      </c>
      <c r="T143" s="294"/>
      <c r="U143" s="295"/>
      <c r="V143" s="294">
        <v>100336</v>
      </c>
      <c r="W143" s="399">
        <v>43737</v>
      </c>
      <c r="X143" s="294"/>
      <c r="Y143" s="295"/>
      <c r="Z143" s="597">
        <v>103</v>
      </c>
      <c r="AA143" s="597">
        <v>10215</v>
      </c>
      <c r="AB143" s="600"/>
      <c r="AC143" s="600"/>
      <c r="AD143" s="601"/>
      <c r="AE143" s="602" t="s">
        <v>215</v>
      </c>
    </row>
    <row r="144" spans="1:31" ht="12.75" customHeight="1" x14ac:dyDescent="0.15">
      <c r="A144" s="219"/>
      <c r="B144" s="230"/>
      <c r="C144" s="231"/>
      <c r="D144" s="603"/>
      <c r="E144" s="604"/>
      <c r="F144" s="605"/>
      <c r="G144" s="606"/>
      <c r="H144" s="607"/>
      <c r="I144" s="605"/>
      <c r="J144" s="606"/>
      <c r="K144" s="605"/>
      <c r="L144" s="608"/>
      <c r="M144" s="609"/>
      <c r="N144" s="604"/>
      <c r="O144" s="604"/>
      <c r="P144" s="609"/>
      <c r="Q144" s="605"/>
      <c r="R144" s="605"/>
      <c r="S144" s="606"/>
      <c r="T144" s="605"/>
      <c r="U144" s="610"/>
      <c r="V144" s="605"/>
      <c r="W144" s="606"/>
      <c r="X144" s="605"/>
      <c r="Y144" s="611"/>
      <c r="Z144" s="604"/>
      <c r="AA144" s="604"/>
      <c r="AB144" s="609"/>
      <c r="AC144" s="609"/>
      <c r="AD144" s="612"/>
      <c r="AE144" s="613"/>
    </row>
    <row r="145" spans="1:31" s="16" customFormat="1" ht="15.95" customHeight="1" x14ac:dyDescent="0.15">
      <c r="A145" s="214"/>
      <c r="B145" s="232" t="s">
        <v>195</v>
      </c>
      <c r="C145" s="170"/>
      <c r="D145" s="525"/>
      <c r="E145" s="36"/>
      <c r="F145" s="40"/>
      <c r="G145" s="482"/>
      <c r="H145" s="36"/>
      <c r="I145" s="40"/>
      <c r="J145" s="482"/>
      <c r="K145" s="40"/>
      <c r="L145" s="482"/>
      <c r="M145" s="36"/>
      <c r="N145" s="36"/>
      <c r="O145" s="36"/>
      <c r="P145" s="36"/>
      <c r="Q145" s="40"/>
      <c r="R145" s="555"/>
      <c r="S145" s="475"/>
      <c r="T145" s="555"/>
      <c r="U145" s="432"/>
      <c r="V145" s="555"/>
      <c r="W145" s="475"/>
      <c r="X145" s="555"/>
      <c r="Y145" s="410"/>
      <c r="Z145" s="37"/>
      <c r="AA145" s="37"/>
      <c r="AB145" s="36"/>
      <c r="AC145" s="36"/>
      <c r="AD145" s="533"/>
      <c r="AE145" s="509"/>
    </row>
    <row r="146" spans="1:31" ht="15.95" customHeight="1" x14ac:dyDescent="0.15">
      <c r="A146" s="14">
        <v>1</v>
      </c>
      <c r="B146" s="659" t="s">
        <v>112</v>
      </c>
      <c r="C146" s="660"/>
      <c r="D146" s="72">
        <v>23.65</v>
      </c>
      <c r="E146" s="93">
        <v>147868</v>
      </c>
      <c r="F146" s="38">
        <f>576826-H146</f>
        <v>562964</v>
      </c>
      <c r="G146" s="475">
        <v>141679</v>
      </c>
      <c r="H146" s="93">
        <f>5256+8606</f>
        <v>13862</v>
      </c>
      <c r="I146" s="38">
        <f>10035-O146</f>
        <v>9019</v>
      </c>
      <c r="J146" s="475">
        <v>3031</v>
      </c>
      <c r="K146" s="38">
        <f>5203-852+L146</f>
        <v>7181</v>
      </c>
      <c r="L146" s="482">
        <v>2830</v>
      </c>
      <c r="M146" s="93">
        <f>12+36</f>
        <v>48</v>
      </c>
      <c r="N146" s="93">
        <f>76+240</f>
        <v>316</v>
      </c>
      <c r="O146" s="93">
        <f>108+56+852</f>
        <v>1016</v>
      </c>
      <c r="P146" s="93">
        <v>9189</v>
      </c>
      <c r="Q146" s="38">
        <v>308</v>
      </c>
      <c r="R146" s="35">
        <v>313662</v>
      </c>
      <c r="S146" s="475">
        <v>33337</v>
      </c>
      <c r="T146" s="668" t="s">
        <v>97</v>
      </c>
      <c r="U146" s="669"/>
      <c r="V146" s="35">
        <v>857662</v>
      </c>
      <c r="W146" s="475">
        <v>323027</v>
      </c>
      <c r="X146" s="35">
        <v>39948</v>
      </c>
      <c r="Y146" s="475">
        <v>13767</v>
      </c>
      <c r="Z146" s="92">
        <v>39</v>
      </c>
      <c r="AA146" s="92">
        <v>11189</v>
      </c>
      <c r="AB146" s="93">
        <v>1</v>
      </c>
      <c r="AC146" s="93">
        <v>26</v>
      </c>
      <c r="AD146" s="386" t="s">
        <v>201</v>
      </c>
      <c r="AE146" s="62" t="s">
        <v>301</v>
      </c>
    </row>
    <row r="147" spans="1:31" ht="15.95" customHeight="1" x14ac:dyDescent="0.15">
      <c r="A147" s="14">
        <v>2</v>
      </c>
      <c r="B147" s="21" t="s">
        <v>196</v>
      </c>
      <c r="C147" s="520" t="s">
        <v>161</v>
      </c>
      <c r="D147" s="614" t="s">
        <v>95</v>
      </c>
      <c r="E147" s="344" t="s">
        <v>95</v>
      </c>
      <c r="F147" s="38">
        <f>57952-H147</f>
        <v>57416</v>
      </c>
      <c r="G147" s="475">
        <v>20620</v>
      </c>
      <c r="H147" s="93">
        <v>536</v>
      </c>
      <c r="I147" s="38">
        <f>3836-O147</f>
        <v>3691</v>
      </c>
      <c r="J147" s="475">
        <v>1100</v>
      </c>
      <c r="K147" s="38">
        <f>2328+L147</f>
        <v>3370</v>
      </c>
      <c r="L147" s="482">
        <v>1042</v>
      </c>
      <c r="M147" s="93">
        <f>6+6</f>
        <v>12</v>
      </c>
      <c r="N147" s="93">
        <f>37+37</f>
        <v>74</v>
      </c>
      <c r="O147" s="93">
        <f>130+15</f>
        <v>145</v>
      </c>
      <c r="P147" s="93">
        <v>2478</v>
      </c>
      <c r="Q147" s="38">
        <v>309</v>
      </c>
      <c r="R147" s="387" t="s">
        <v>95</v>
      </c>
      <c r="S147" s="215" t="s">
        <v>95</v>
      </c>
      <c r="T147" s="35"/>
      <c r="U147" s="432"/>
      <c r="V147" s="35">
        <v>332675</v>
      </c>
      <c r="W147" s="475">
        <v>141171</v>
      </c>
      <c r="X147" s="35"/>
      <c r="Y147" s="410"/>
      <c r="Z147" s="92">
        <v>3</v>
      </c>
      <c r="AA147" s="92">
        <v>401</v>
      </c>
      <c r="AB147" s="93"/>
      <c r="AC147" s="93"/>
      <c r="AD147" s="469"/>
      <c r="AE147" s="62" t="s">
        <v>302</v>
      </c>
    </row>
    <row r="148" spans="1:31" s="13" customFormat="1" ht="15.95" customHeight="1" x14ac:dyDescent="0.15">
      <c r="A148" s="14">
        <v>3</v>
      </c>
      <c r="B148" s="21" t="s">
        <v>196</v>
      </c>
      <c r="C148" s="520" t="s">
        <v>49</v>
      </c>
      <c r="D148" s="72">
        <v>17.88</v>
      </c>
      <c r="E148" s="305">
        <v>122795</v>
      </c>
      <c r="F148" s="38">
        <f>163859-H148</f>
        <v>163380</v>
      </c>
      <c r="G148" s="475">
        <v>44110</v>
      </c>
      <c r="H148" s="93">
        <v>479</v>
      </c>
      <c r="I148" s="38">
        <f>6428-O148</f>
        <v>6407</v>
      </c>
      <c r="J148" s="475">
        <v>2149</v>
      </c>
      <c r="K148" s="38">
        <f>3832+L148</f>
        <v>5918</v>
      </c>
      <c r="L148" s="482">
        <v>2086</v>
      </c>
      <c r="M148" s="93">
        <f>8+4</f>
        <v>12</v>
      </c>
      <c r="N148" s="93">
        <f>56+32</f>
        <v>88</v>
      </c>
      <c r="O148" s="93">
        <f>18+3</f>
        <v>21</v>
      </c>
      <c r="P148" s="93">
        <v>5299</v>
      </c>
      <c r="Q148" s="38">
        <v>307</v>
      </c>
      <c r="R148" s="387" t="s">
        <v>95</v>
      </c>
      <c r="S148" s="215" t="s">
        <v>95</v>
      </c>
      <c r="T148" s="35"/>
      <c r="U148" s="432"/>
      <c r="V148" s="35">
        <v>303908</v>
      </c>
      <c r="W148" s="475">
        <v>127801</v>
      </c>
      <c r="X148" s="35"/>
      <c r="Y148" s="410"/>
      <c r="Z148" s="92">
        <v>23</v>
      </c>
      <c r="AA148" s="92">
        <v>7049</v>
      </c>
      <c r="AB148" s="93"/>
      <c r="AC148" s="93"/>
      <c r="AD148" s="469"/>
      <c r="AE148" s="510" t="s">
        <v>303</v>
      </c>
    </row>
    <row r="149" spans="1:31" s="13" customFormat="1" ht="15.95" customHeight="1" x14ac:dyDescent="0.15">
      <c r="A149" s="14">
        <v>4</v>
      </c>
      <c r="B149" s="21" t="s">
        <v>196</v>
      </c>
      <c r="C149" s="520" t="s">
        <v>162</v>
      </c>
      <c r="D149" s="614" t="s">
        <v>95</v>
      </c>
      <c r="E149" s="344" t="s">
        <v>95</v>
      </c>
      <c r="F149" s="38">
        <f>42724-H149</f>
        <v>42722</v>
      </c>
      <c r="G149" s="475">
        <v>16539</v>
      </c>
      <c r="H149" s="93">
        <v>2</v>
      </c>
      <c r="I149" s="38">
        <f>2129-O149</f>
        <v>2129</v>
      </c>
      <c r="J149" s="475">
        <v>760</v>
      </c>
      <c r="K149" s="38">
        <f>1294+L149</f>
        <v>1999</v>
      </c>
      <c r="L149" s="482">
        <v>705</v>
      </c>
      <c r="M149" s="93">
        <f>6</f>
        <v>6</v>
      </c>
      <c r="N149" s="93">
        <f>25+1</f>
        <v>26</v>
      </c>
      <c r="O149" s="93">
        <v>0</v>
      </c>
      <c r="P149" s="93">
        <v>2402</v>
      </c>
      <c r="Q149" s="38">
        <v>309</v>
      </c>
      <c r="R149" s="387" t="s">
        <v>95</v>
      </c>
      <c r="S149" s="215" t="s">
        <v>95</v>
      </c>
      <c r="T149" s="35"/>
      <c r="U149" s="432"/>
      <c r="V149" s="35">
        <v>143526</v>
      </c>
      <c r="W149" s="475">
        <v>71501</v>
      </c>
      <c r="X149" s="35"/>
      <c r="Y149" s="410"/>
      <c r="Z149" s="92">
        <v>2</v>
      </c>
      <c r="AA149" s="39">
        <v>61</v>
      </c>
      <c r="AB149" s="93"/>
      <c r="AC149" s="93"/>
      <c r="AD149" s="469"/>
      <c r="AE149" s="510"/>
    </row>
    <row r="150" spans="1:31" s="13" customFormat="1" ht="15.95" customHeight="1" x14ac:dyDescent="0.15">
      <c r="A150" s="14">
        <v>5</v>
      </c>
      <c r="B150" s="21" t="s">
        <v>196</v>
      </c>
      <c r="C150" s="498" t="s">
        <v>6</v>
      </c>
      <c r="D150" s="615">
        <v>10.49</v>
      </c>
      <c r="E150" s="305">
        <v>84598</v>
      </c>
      <c r="F150" s="38">
        <f>207707-H150</f>
        <v>207123</v>
      </c>
      <c r="G150" s="475">
        <v>47371</v>
      </c>
      <c r="H150" s="93">
        <v>584</v>
      </c>
      <c r="I150" s="38">
        <f>4839-O150</f>
        <v>4823</v>
      </c>
      <c r="J150" s="475">
        <v>1347</v>
      </c>
      <c r="K150" s="38">
        <f>3002+L150</f>
        <v>4268</v>
      </c>
      <c r="L150" s="482">
        <v>1266</v>
      </c>
      <c r="M150" s="93">
        <f>8+5</f>
        <v>13</v>
      </c>
      <c r="N150" s="93">
        <f>64+46</f>
        <v>110</v>
      </c>
      <c r="O150" s="93">
        <f>15+1</f>
        <v>16</v>
      </c>
      <c r="P150" s="93">
        <v>6948</v>
      </c>
      <c r="Q150" s="38">
        <v>307</v>
      </c>
      <c r="R150" s="387" t="s">
        <v>95</v>
      </c>
      <c r="S150" s="215" t="s">
        <v>95</v>
      </c>
      <c r="T150" s="35"/>
      <c r="U150" s="432"/>
      <c r="V150" s="35">
        <v>323942</v>
      </c>
      <c r="W150" s="475">
        <v>116626</v>
      </c>
      <c r="X150" s="35"/>
      <c r="Y150" s="410"/>
      <c r="Z150" s="92">
        <v>25</v>
      </c>
      <c r="AA150" s="39">
        <v>7646</v>
      </c>
      <c r="AB150" s="93"/>
      <c r="AC150" s="93"/>
      <c r="AD150" s="469"/>
      <c r="AE150" s="510"/>
    </row>
    <row r="151" spans="1:31" s="13" customFormat="1" ht="15.95" customHeight="1" x14ac:dyDescent="0.15">
      <c r="A151" s="14">
        <v>6</v>
      </c>
      <c r="B151" s="21" t="s">
        <v>196</v>
      </c>
      <c r="C151" s="520" t="s">
        <v>163</v>
      </c>
      <c r="D151" s="614" t="s">
        <v>95</v>
      </c>
      <c r="E151" s="344" t="s">
        <v>95</v>
      </c>
      <c r="F151" s="38">
        <f>27880-H151</f>
        <v>27878</v>
      </c>
      <c r="G151" s="475">
        <v>12167</v>
      </c>
      <c r="H151" s="93">
        <v>2</v>
      </c>
      <c r="I151" s="38">
        <f>1904-O151</f>
        <v>1904</v>
      </c>
      <c r="J151" s="475">
        <v>700</v>
      </c>
      <c r="K151" s="38">
        <f>1104+L151</f>
        <v>1778</v>
      </c>
      <c r="L151" s="482">
        <v>674</v>
      </c>
      <c r="M151" s="93">
        <f>6</f>
        <v>6</v>
      </c>
      <c r="N151" s="93">
        <f>25+22</f>
        <v>47</v>
      </c>
      <c r="O151" s="93">
        <v>0</v>
      </c>
      <c r="P151" s="93">
        <v>1201</v>
      </c>
      <c r="Q151" s="38">
        <v>309</v>
      </c>
      <c r="R151" s="387" t="s">
        <v>95</v>
      </c>
      <c r="S151" s="215" t="s">
        <v>95</v>
      </c>
      <c r="T151" s="35"/>
      <c r="U151" s="432"/>
      <c r="V151" s="35">
        <v>129630</v>
      </c>
      <c r="W151" s="475">
        <v>49054</v>
      </c>
      <c r="X151" s="35"/>
      <c r="Y151" s="410"/>
      <c r="Z151" s="92">
        <v>2</v>
      </c>
      <c r="AA151" s="39">
        <v>88</v>
      </c>
      <c r="AB151" s="93"/>
      <c r="AC151" s="93"/>
      <c r="AD151" s="469"/>
      <c r="AE151" s="510"/>
    </row>
    <row r="152" spans="1:31" s="13" customFormat="1" ht="15.95" customHeight="1" x14ac:dyDescent="0.15">
      <c r="A152" s="14">
        <v>7</v>
      </c>
      <c r="B152" s="21" t="s">
        <v>196</v>
      </c>
      <c r="C152" s="520" t="s">
        <v>50</v>
      </c>
      <c r="D152" s="615">
        <v>28.62</v>
      </c>
      <c r="E152" s="305">
        <v>135489</v>
      </c>
      <c r="F152" s="38">
        <f>164579-H152</f>
        <v>164140</v>
      </c>
      <c r="G152" s="475">
        <v>49278</v>
      </c>
      <c r="H152" s="93">
        <v>439</v>
      </c>
      <c r="I152" s="38">
        <f>4654-O152</f>
        <v>4635</v>
      </c>
      <c r="J152" s="475">
        <v>1346</v>
      </c>
      <c r="K152" s="38">
        <f>2928+L152</f>
        <v>4212</v>
      </c>
      <c r="L152" s="482">
        <v>1284</v>
      </c>
      <c r="M152" s="93">
        <f>8+4</f>
        <v>12</v>
      </c>
      <c r="N152" s="93">
        <f>57+52</f>
        <v>109</v>
      </c>
      <c r="O152" s="93">
        <f>18+1</f>
        <v>19</v>
      </c>
      <c r="P152" s="93">
        <v>2615</v>
      </c>
      <c r="Q152" s="38">
        <v>307</v>
      </c>
      <c r="R152" s="387" t="s">
        <v>95</v>
      </c>
      <c r="S152" s="215" t="s">
        <v>95</v>
      </c>
      <c r="T152" s="53"/>
      <c r="U152" s="51"/>
      <c r="V152" s="35">
        <v>396017</v>
      </c>
      <c r="W152" s="475">
        <v>175098</v>
      </c>
      <c r="X152" s="35"/>
      <c r="Y152" s="410"/>
      <c r="Z152" s="92">
        <v>31</v>
      </c>
      <c r="AA152" s="92">
        <v>7338</v>
      </c>
      <c r="AB152" s="93"/>
      <c r="AC152" s="93"/>
      <c r="AD152" s="469"/>
      <c r="AE152" s="510"/>
    </row>
    <row r="153" spans="1:31" s="13" customFormat="1" ht="15.95" customHeight="1" x14ac:dyDescent="0.15">
      <c r="A153" s="14">
        <v>8</v>
      </c>
      <c r="B153" s="21" t="s">
        <v>304</v>
      </c>
      <c r="C153" s="498" t="s">
        <v>51</v>
      </c>
      <c r="D153" s="615">
        <v>40.39</v>
      </c>
      <c r="E153" s="305">
        <v>140802</v>
      </c>
      <c r="F153" s="38">
        <f>215292-H153</f>
        <v>214614</v>
      </c>
      <c r="G153" s="475">
        <v>58088</v>
      </c>
      <c r="H153" s="93">
        <v>678</v>
      </c>
      <c r="I153" s="38">
        <f>5851-O153</f>
        <v>5819</v>
      </c>
      <c r="J153" s="475">
        <v>1595</v>
      </c>
      <c r="K153" s="38">
        <f>3034+L153</f>
        <v>4427</v>
      </c>
      <c r="L153" s="482">
        <v>1393</v>
      </c>
      <c r="M153" s="93">
        <f>8+6</f>
        <v>14</v>
      </c>
      <c r="N153" s="93">
        <f>68+44</f>
        <v>112</v>
      </c>
      <c r="O153" s="93">
        <f>13+19</f>
        <v>32</v>
      </c>
      <c r="P153" s="93">
        <v>11183</v>
      </c>
      <c r="Q153" s="38">
        <v>307</v>
      </c>
      <c r="R153" s="387" t="s">
        <v>95</v>
      </c>
      <c r="S153" s="215" t="s">
        <v>95</v>
      </c>
      <c r="T153" s="35"/>
      <c r="U153" s="410"/>
      <c r="V153" s="35">
        <v>496212</v>
      </c>
      <c r="W153" s="475">
        <v>161090</v>
      </c>
      <c r="X153" s="35"/>
      <c r="Y153" s="410"/>
      <c r="Z153" s="92">
        <v>38</v>
      </c>
      <c r="AA153" s="92">
        <v>13329</v>
      </c>
      <c r="AB153" s="93"/>
      <c r="AC153" s="93"/>
      <c r="AD153" s="469"/>
      <c r="AE153" s="510"/>
    </row>
    <row r="154" spans="1:31" s="13" customFormat="1" ht="15.95" customHeight="1" x14ac:dyDescent="0.15">
      <c r="A154" s="14">
        <v>9</v>
      </c>
      <c r="B154" s="21" t="s">
        <v>196</v>
      </c>
      <c r="C154" s="520" t="s">
        <v>164</v>
      </c>
      <c r="D154" s="614" t="s">
        <v>95</v>
      </c>
      <c r="E154" s="344" t="s">
        <v>95</v>
      </c>
      <c r="F154" s="38">
        <f>30277-H154</f>
        <v>30273</v>
      </c>
      <c r="G154" s="475">
        <v>13584</v>
      </c>
      <c r="H154" s="93">
        <v>4</v>
      </c>
      <c r="I154" s="38">
        <f>1747-O154</f>
        <v>1747</v>
      </c>
      <c r="J154" s="475">
        <v>605</v>
      </c>
      <c r="K154" s="38">
        <f>972+L154</f>
        <v>1543</v>
      </c>
      <c r="L154" s="482">
        <v>571</v>
      </c>
      <c r="M154" s="93">
        <f>6+2</f>
        <v>8</v>
      </c>
      <c r="N154" s="93">
        <f>24+6</f>
        <v>30</v>
      </c>
      <c r="O154" s="93">
        <v>0</v>
      </c>
      <c r="P154" s="93">
        <v>1258</v>
      </c>
      <c r="Q154" s="38">
        <v>309</v>
      </c>
      <c r="R154" s="387" t="s">
        <v>95</v>
      </c>
      <c r="S154" s="215" t="s">
        <v>95</v>
      </c>
      <c r="T154" s="35"/>
      <c r="U154" s="410"/>
      <c r="V154" s="35">
        <v>174887</v>
      </c>
      <c r="W154" s="475">
        <v>51827</v>
      </c>
      <c r="X154" s="35"/>
      <c r="Y154" s="410"/>
      <c r="Z154" s="92">
        <v>2</v>
      </c>
      <c r="AA154" s="92">
        <v>24</v>
      </c>
      <c r="AB154" s="93"/>
      <c r="AC154" s="93"/>
      <c r="AD154" s="469"/>
      <c r="AE154" s="510"/>
    </row>
    <row r="155" spans="1:31" s="13" customFormat="1" ht="15.95" customHeight="1" x14ac:dyDescent="0.15">
      <c r="A155" s="14">
        <v>10</v>
      </c>
      <c r="B155" s="21" t="s">
        <v>196</v>
      </c>
      <c r="C155" s="520" t="s">
        <v>165</v>
      </c>
      <c r="D155" s="614" t="s">
        <v>95</v>
      </c>
      <c r="E155" s="344" t="s">
        <v>95</v>
      </c>
      <c r="F155" s="38">
        <f>30122-H155</f>
        <v>30120</v>
      </c>
      <c r="G155" s="475">
        <v>12893</v>
      </c>
      <c r="H155" s="93">
        <v>2</v>
      </c>
      <c r="I155" s="38">
        <f>2033-O155</f>
        <v>2033</v>
      </c>
      <c r="J155" s="475">
        <v>579</v>
      </c>
      <c r="K155" s="38">
        <f>1138+L155</f>
        <v>1689</v>
      </c>
      <c r="L155" s="482">
        <v>551</v>
      </c>
      <c r="M155" s="93">
        <f>6+2</f>
        <v>8</v>
      </c>
      <c r="N155" s="93">
        <f>27+3</f>
        <v>30</v>
      </c>
      <c r="O155" s="93">
        <v>0</v>
      </c>
      <c r="P155" s="93">
        <v>2492</v>
      </c>
      <c r="Q155" s="38">
        <v>309</v>
      </c>
      <c r="R155" s="387" t="s">
        <v>95</v>
      </c>
      <c r="S155" s="215" t="s">
        <v>95</v>
      </c>
      <c r="T155" s="35"/>
      <c r="U155" s="410"/>
      <c r="V155" s="35">
        <v>157751</v>
      </c>
      <c r="W155" s="475">
        <v>45213</v>
      </c>
      <c r="X155" s="35"/>
      <c r="Y155" s="410"/>
      <c r="Z155" s="92">
        <v>2</v>
      </c>
      <c r="AA155" s="92">
        <v>35</v>
      </c>
      <c r="AB155" s="93"/>
      <c r="AC155" s="93"/>
      <c r="AD155" s="469"/>
      <c r="AE155" s="510"/>
    </row>
    <row r="156" spans="1:31" s="13" customFormat="1" ht="15.95" customHeight="1" x14ac:dyDescent="0.15">
      <c r="A156" s="14">
        <v>11</v>
      </c>
      <c r="B156" s="21" t="s">
        <v>196</v>
      </c>
      <c r="C156" s="520" t="s">
        <v>52</v>
      </c>
      <c r="D156" s="615">
        <v>15.6</v>
      </c>
      <c r="E156" s="305">
        <v>159344</v>
      </c>
      <c r="F156" s="38">
        <f>175840-H156</f>
        <v>175121</v>
      </c>
      <c r="G156" s="475">
        <v>51405</v>
      </c>
      <c r="H156" s="93">
        <v>719</v>
      </c>
      <c r="I156" s="38">
        <f>5901-O156</f>
        <v>5862</v>
      </c>
      <c r="J156" s="475">
        <v>2016</v>
      </c>
      <c r="K156" s="38">
        <f>3029+L156</f>
        <v>4740</v>
      </c>
      <c r="L156" s="482">
        <v>1711</v>
      </c>
      <c r="M156" s="93">
        <f>8+5</f>
        <v>13</v>
      </c>
      <c r="N156" s="93">
        <f>55+90</f>
        <v>145</v>
      </c>
      <c r="O156" s="93">
        <f>33+6</f>
        <v>39</v>
      </c>
      <c r="P156" s="93">
        <v>4873</v>
      </c>
      <c r="Q156" s="38">
        <v>306</v>
      </c>
      <c r="R156" s="387" t="s">
        <v>95</v>
      </c>
      <c r="S156" s="215" t="s">
        <v>95</v>
      </c>
      <c r="T156" s="35"/>
      <c r="U156" s="410"/>
      <c r="V156" s="35">
        <v>586044</v>
      </c>
      <c r="W156" s="475">
        <v>258055</v>
      </c>
      <c r="X156" s="35"/>
      <c r="Y156" s="410"/>
      <c r="Z156" s="92">
        <v>48</v>
      </c>
      <c r="AA156" s="92">
        <v>16766</v>
      </c>
      <c r="AB156" s="93"/>
      <c r="AC156" s="93"/>
      <c r="AD156" s="469"/>
      <c r="AE156" s="510"/>
    </row>
    <row r="157" spans="1:31" s="13" customFormat="1" ht="15.95" customHeight="1" x14ac:dyDescent="0.15">
      <c r="A157" s="14">
        <v>12</v>
      </c>
      <c r="B157" s="21" t="s">
        <v>196</v>
      </c>
      <c r="C157" s="520" t="s">
        <v>53</v>
      </c>
      <c r="D157" s="615">
        <v>13.2</v>
      </c>
      <c r="E157" s="305">
        <v>38192</v>
      </c>
      <c r="F157" s="38">
        <f>201017-H157</f>
        <v>190698</v>
      </c>
      <c r="G157" s="475">
        <v>56573</v>
      </c>
      <c r="H157" s="92">
        <v>10319</v>
      </c>
      <c r="I157" s="38">
        <f>5981-O157</f>
        <v>5884</v>
      </c>
      <c r="J157" s="475">
        <v>1599</v>
      </c>
      <c r="K157" s="38">
        <f>3803+L157</f>
        <v>5328</v>
      </c>
      <c r="L157" s="482">
        <v>1525</v>
      </c>
      <c r="M157" s="93">
        <f>11+4</f>
        <v>15</v>
      </c>
      <c r="N157" s="92">
        <f>114+114</f>
        <v>228</v>
      </c>
      <c r="O157" s="92">
        <f>92+5</f>
        <v>97</v>
      </c>
      <c r="P157" s="93">
        <v>4972</v>
      </c>
      <c r="Q157" s="38">
        <v>307</v>
      </c>
      <c r="R157" s="387" t="s">
        <v>95</v>
      </c>
      <c r="S157" s="215" t="s">
        <v>95</v>
      </c>
      <c r="T157" s="35"/>
      <c r="U157" s="410"/>
      <c r="V157" s="35">
        <v>338148</v>
      </c>
      <c r="W157" s="475">
        <v>126907</v>
      </c>
      <c r="X157" s="35"/>
      <c r="Y157" s="410"/>
      <c r="Z157" s="92">
        <v>19</v>
      </c>
      <c r="AA157" s="92">
        <v>8938</v>
      </c>
      <c r="AB157" s="93"/>
      <c r="AC157" s="93"/>
      <c r="AD157" s="469"/>
      <c r="AE157" s="510"/>
    </row>
    <row r="158" spans="1:31" s="13" customFormat="1" ht="15.95" customHeight="1" x14ac:dyDescent="0.15">
      <c r="A158" s="14">
        <v>13</v>
      </c>
      <c r="B158" s="659" t="s">
        <v>173</v>
      </c>
      <c r="C158" s="660"/>
      <c r="D158" s="233">
        <v>11.3</v>
      </c>
      <c r="E158" s="93">
        <v>57747</v>
      </c>
      <c r="F158" s="38">
        <v>222960</v>
      </c>
      <c r="G158" s="475">
        <v>68114</v>
      </c>
      <c r="H158" s="383">
        <v>2439</v>
      </c>
      <c r="I158" s="38">
        <v>6010</v>
      </c>
      <c r="J158" s="475">
        <v>1633</v>
      </c>
      <c r="K158" s="234">
        <v>5709</v>
      </c>
      <c r="L158" s="482">
        <v>1563</v>
      </c>
      <c r="M158" s="383">
        <v>10</v>
      </c>
      <c r="N158" s="383">
        <v>80</v>
      </c>
      <c r="O158" s="93">
        <v>0</v>
      </c>
      <c r="P158" s="93">
        <v>3324</v>
      </c>
      <c r="Q158" s="38">
        <v>330</v>
      </c>
      <c r="R158" s="35">
        <v>60881</v>
      </c>
      <c r="S158" s="475">
        <v>2746</v>
      </c>
      <c r="T158" s="616"/>
      <c r="U158" s="410"/>
      <c r="V158" s="35">
        <v>230716</v>
      </c>
      <c r="W158" s="475">
        <v>93910</v>
      </c>
      <c r="X158" s="616"/>
      <c r="Y158" s="410"/>
      <c r="Z158" s="92">
        <v>148</v>
      </c>
      <c r="AA158" s="92">
        <v>16323</v>
      </c>
      <c r="AB158" s="400"/>
      <c r="AC158" s="400"/>
      <c r="AD158" s="469"/>
      <c r="AE158" s="289"/>
    </row>
    <row r="159" spans="1:31" ht="15.95" customHeight="1" x14ac:dyDescent="0.15">
      <c r="A159" s="14">
        <v>14</v>
      </c>
      <c r="B159" s="21" t="s">
        <v>262</v>
      </c>
      <c r="C159" s="500" t="s">
        <v>54</v>
      </c>
      <c r="D159" s="428" t="s">
        <v>95</v>
      </c>
      <c r="E159" s="428" t="s">
        <v>95</v>
      </c>
      <c r="F159" s="234">
        <v>44204</v>
      </c>
      <c r="G159" s="475">
        <v>21573</v>
      </c>
      <c r="H159" s="383">
        <v>0</v>
      </c>
      <c r="I159" s="38">
        <v>1280</v>
      </c>
      <c r="J159" s="475">
        <v>542</v>
      </c>
      <c r="K159" s="234">
        <v>1191</v>
      </c>
      <c r="L159" s="482">
        <v>512</v>
      </c>
      <c r="M159" s="383">
        <v>5</v>
      </c>
      <c r="N159" s="383">
        <v>34</v>
      </c>
      <c r="O159" s="93">
        <v>0</v>
      </c>
      <c r="P159" s="93">
        <v>1328</v>
      </c>
      <c r="Q159" s="93">
        <v>330</v>
      </c>
      <c r="R159" s="218">
        <v>1218</v>
      </c>
      <c r="S159" s="235">
        <v>324</v>
      </c>
      <c r="T159" s="616"/>
      <c r="U159" s="472"/>
      <c r="V159" s="35">
        <v>40001</v>
      </c>
      <c r="W159" s="475">
        <v>23772</v>
      </c>
      <c r="X159" s="616"/>
      <c r="Y159" s="479"/>
      <c r="Z159" s="497" t="s">
        <v>95</v>
      </c>
      <c r="AA159" s="92">
        <v>6905</v>
      </c>
      <c r="AB159" s="400"/>
      <c r="AC159" s="400"/>
      <c r="AD159" s="469"/>
      <c r="AE159" s="510"/>
    </row>
    <row r="160" spans="1:31" s="13" customFormat="1" ht="15.95" customHeight="1" x14ac:dyDescent="0.15">
      <c r="A160" s="236">
        <v>15</v>
      </c>
      <c r="B160" s="670" t="s">
        <v>137</v>
      </c>
      <c r="C160" s="671"/>
      <c r="D160" s="288">
        <v>13.56</v>
      </c>
      <c r="E160" s="93">
        <v>74659</v>
      </c>
      <c r="F160" s="38">
        <v>246131</v>
      </c>
      <c r="G160" s="475">
        <v>73126</v>
      </c>
      <c r="H160" s="93">
        <v>8671</v>
      </c>
      <c r="I160" s="38">
        <v>5897</v>
      </c>
      <c r="J160" s="475">
        <v>1959</v>
      </c>
      <c r="K160" s="38">
        <v>5544</v>
      </c>
      <c r="L160" s="482">
        <v>1917</v>
      </c>
      <c r="M160" s="93">
        <v>6</v>
      </c>
      <c r="N160" s="93">
        <v>76</v>
      </c>
      <c r="O160" s="93">
        <v>6</v>
      </c>
      <c r="P160" s="93">
        <v>2670</v>
      </c>
      <c r="Q160" s="93">
        <v>281</v>
      </c>
      <c r="R160" s="35">
        <v>7142</v>
      </c>
      <c r="S160" s="475">
        <v>1702</v>
      </c>
      <c r="T160" s="429"/>
      <c r="U160" s="472"/>
      <c r="V160" s="35">
        <v>249961</v>
      </c>
      <c r="W160" s="475">
        <v>89056</v>
      </c>
      <c r="X160" s="429"/>
      <c r="Y160" s="479"/>
      <c r="Z160" s="92">
        <v>80</v>
      </c>
      <c r="AA160" s="92">
        <v>13746</v>
      </c>
      <c r="AB160" s="489"/>
      <c r="AC160" s="489"/>
      <c r="AD160" s="469"/>
      <c r="AE160" s="510" t="s">
        <v>246</v>
      </c>
    </row>
    <row r="161" spans="1:31" s="13" customFormat="1" ht="15.95" customHeight="1" x14ac:dyDescent="0.15">
      <c r="A161" s="14">
        <v>16</v>
      </c>
      <c r="B161" s="659" t="s">
        <v>138</v>
      </c>
      <c r="C161" s="660"/>
      <c r="D161" s="72">
        <v>3.97</v>
      </c>
      <c r="E161" s="93">
        <v>17144</v>
      </c>
      <c r="F161" s="38">
        <v>124150</v>
      </c>
      <c r="G161" s="475">
        <v>40779</v>
      </c>
      <c r="H161" s="93">
        <v>3432</v>
      </c>
      <c r="I161" s="38">
        <v>1960</v>
      </c>
      <c r="J161" s="475">
        <v>623</v>
      </c>
      <c r="K161" s="38">
        <v>1914</v>
      </c>
      <c r="L161" s="482">
        <v>608</v>
      </c>
      <c r="M161" s="93">
        <v>8</v>
      </c>
      <c r="N161" s="93">
        <v>86</v>
      </c>
      <c r="O161" s="93">
        <v>68</v>
      </c>
      <c r="P161" s="93">
        <v>2450</v>
      </c>
      <c r="Q161" s="38">
        <v>229</v>
      </c>
      <c r="R161" s="35">
        <v>2045</v>
      </c>
      <c r="S161" s="482">
        <v>462</v>
      </c>
      <c r="T161" s="35"/>
      <c r="U161" s="410"/>
      <c r="V161" s="35">
        <v>45035</v>
      </c>
      <c r="W161" s="475">
        <v>15519</v>
      </c>
      <c r="X161" s="35"/>
      <c r="Y161" s="410"/>
      <c r="Z161" s="92">
        <v>11</v>
      </c>
      <c r="AA161" s="92">
        <v>1428</v>
      </c>
      <c r="AB161" s="93"/>
      <c r="AC161" s="93"/>
      <c r="AD161" s="617"/>
      <c r="AE161" s="510"/>
    </row>
    <row r="162" spans="1:31" s="13" customFormat="1" ht="15.75" customHeight="1" x14ac:dyDescent="0.15">
      <c r="A162" s="480">
        <v>17</v>
      </c>
      <c r="B162" s="672" t="s">
        <v>139</v>
      </c>
      <c r="C162" s="673"/>
      <c r="D162" s="291">
        <v>84.98</v>
      </c>
      <c r="E162" s="291">
        <v>185890</v>
      </c>
      <c r="F162" s="38">
        <v>243727</v>
      </c>
      <c r="G162" s="475">
        <v>84392</v>
      </c>
      <c r="H162" s="93">
        <v>4790</v>
      </c>
      <c r="I162" s="38">
        <v>6066</v>
      </c>
      <c r="J162" s="475">
        <v>2062</v>
      </c>
      <c r="K162" s="38">
        <v>5406</v>
      </c>
      <c r="L162" s="475">
        <v>1997</v>
      </c>
      <c r="M162" s="93">
        <v>19</v>
      </c>
      <c r="N162" s="93">
        <v>171</v>
      </c>
      <c r="O162" s="93">
        <v>115</v>
      </c>
      <c r="P162" s="93">
        <v>2283</v>
      </c>
      <c r="Q162" s="93">
        <v>342</v>
      </c>
      <c r="R162" s="52">
        <v>10257</v>
      </c>
      <c r="S162" s="475">
        <v>2149</v>
      </c>
      <c r="T162" s="328"/>
      <c r="U162" s="456"/>
      <c r="V162" s="35">
        <v>392567</v>
      </c>
      <c r="W162" s="475">
        <v>178102</v>
      </c>
      <c r="X162" s="328"/>
      <c r="Y162" s="372"/>
      <c r="Z162" s="92">
        <v>153</v>
      </c>
      <c r="AA162" s="92">
        <v>6813</v>
      </c>
      <c r="AB162" s="350"/>
      <c r="AC162" s="350"/>
      <c r="AD162" s="618"/>
      <c r="AE162" s="458"/>
    </row>
    <row r="163" spans="1:31" s="13" customFormat="1" ht="15.95" customHeight="1" x14ac:dyDescent="0.15">
      <c r="A163" s="480">
        <v>18</v>
      </c>
      <c r="B163" s="427" t="s">
        <v>101</v>
      </c>
      <c r="C163" s="518" t="s">
        <v>255</v>
      </c>
      <c r="D163" s="394" t="s">
        <v>95</v>
      </c>
      <c r="E163" s="394" t="s">
        <v>95</v>
      </c>
      <c r="F163" s="38">
        <v>196629</v>
      </c>
      <c r="G163" s="475">
        <v>65062</v>
      </c>
      <c r="H163" s="93">
        <v>8154</v>
      </c>
      <c r="I163" s="38">
        <v>6040</v>
      </c>
      <c r="J163" s="475">
        <v>1862</v>
      </c>
      <c r="K163" s="38">
        <v>5383</v>
      </c>
      <c r="L163" s="482">
        <v>1685</v>
      </c>
      <c r="M163" s="93">
        <v>13</v>
      </c>
      <c r="N163" s="93">
        <v>180</v>
      </c>
      <c r="O163" s="93">
        <v>125</v>
      </c>
      <c r="P163" s="93">
        <v>8201</v>
      </c>
      <c r="Q163" s="93">
        <v>342</v>
      </c>
      <c r="R163" s="52">
        <v>18762</v>
      </c>
      <c r="S163" s="475">
        <v>4040</v>
      </c>
      <c r="T163" s="328"/>
      <c r="U163" s="456"/>
      <c r="V163" s="35">
        <v>681741</v>
      </c>
      <c r="W163" s="475">
        <v>294989</v>
      </c>
      <c r="X163" s="328"/>
      <c r="Y163" s="372"/>
      <c r="Z163" s="92">
        <v>67</v>
      </c>
      <c r="AA163" s="92">
        <v>8115</v>
      </c>
      <c r="AB163" s="350"/>
      <c r="AC163" s="350"/>
      <c r="AD163" s="384"/>
      <c r="AE163" s="418"/>
    </row>
    <row r="164" spans="1:31" s="13" customFormat="1" ht="15.95" customHeight="1" x14ac:dyDescent="0.15">
      <c r="A164" s="480">
        <v>19</v>
      </c>
      <c r="B164" s="427" t="s">
        <v>101</v>
      </c>
      <c r="C164" s="351" t="s">
        <v>55</v>
      </c>
      <c r="D164" s="394" t="s">
        <v>95</v>
      </c>
      <c r="E164" s="394" t="s">
        <v>95</v>
      </c>
      <c r="F164" s="38">
        <v>57885</v>
      </c>
      <c r="G164" s="475">
        <v>27434</v>
      </c>
      <c r="H164" s="38">
        <v>398</v>
      </c>
      <c r="I164" s="38">
        <v>2817</v>
      </c>
      <c r="J164" s="475">
        <v>1318</v>
      </c>
      <c r="K164" s="38">
        <v>2415</v>
      </c>
      <c r="L164" s="482">
        <v>1170</v>
      </c>
      <c r="M164" s="93">
        <v>8</v>
      </c>
      <c r="N164" s="93">
        <v>96</v>
      </c>
      <c r="O164" s="93">
        <v>13</v>
      </c>
      <c r="P164" s="93">
        <v>300</v>
      </c>
      <c r="Q164" s="38">
        <v>293</v>
      </c>
      <c r="R164" s="52">
        <v>1031</v>
      </c>
      <c r="S164" s="475">
        <v>161</v>
      </c>
      <c r="T164" s="328"/>
      <c r="U164" s="456"/>
      <c r="V164" s="35">
        <v>48588</v>
      </c>
      <c r="W164" s="475">
        <v>15303</v>
      </c>
      <c r="X164" s="328"/>
      <c r="Y164" s="372"/>
      <c r="Z164" s="92">
        <v>76</v>
      </c>
      <c r="AA164" s="92">
        <v>30630</v>
      </c>
      <c r="AB164" s="350"/>
      <c r="AC164" s="350"/>
      <c r="AD164" s="384"/>
      <c r="AE164" s="418"/>
    </row>
    <row r="165" spans="1:31" s="13" customFormat="1" ht="15.95" customHeight="1" x14ac:dyDescent="0.15">
      <c r="A165" s="480">
        <v>20</v>
      </c>
      <c r="B165" s="427" t="s">
        <v>101</v>
      </c>
      <c r="C165" s="351" t="s">
        <v>87</v>
      </c>
      <c r="D165" s="394" t="s">
        <v>95</v>
      </c>
      <c r="E165" s="394" t="s">
        <v>95</v>
      </c>
      <c r="F165" s="38">
        <v>22753</v>
      </c>
      <c r="G165" s="475">
        <v>9492</v>
      </c>
      <c r="H165" s="38">
        <v>747</v>
      </c>
      <c r="I165" s="38">
        <v>1668</v>
      </c>
      <c r="J165" s="475">
        <v>593</v>
      </c>
      <c r="K165" s="38">
        <v>1520</v>
      </c>
      <c r="L165" s="482">
        <v>568</v>
      </c>
      <c r="M165" s="93">
        <v>7</v>
      </c>
      <c r="N165" s="93">
        <v>50</v>
      </c>
      <c r="O165" s="93">
        <v>22</v>
      </c>
      <c r="P165" s="93">
        <v>18</v>
      </c>
      <c r="Q165" s="38">
        <v>294</v>
      </c>
      <c r="R165" s="52">
        <v>739</v>
      </c>
      <c r="S165" s="475">
        <v>175</v>
      </c>
      <c r="T165" s="328"/>
      <c r="U165" s="456"/>
      <c r="V165" s="35">
        <v>30940</v>
      </c>
      <c r="W165" s="475">
        <v>16134</v>
      </c>
      <c r="X165" s="328"/>
      <c r="Y165" s="372"/>
      <c r="Z165" s="92">
        <v>7</v>
      </c>
      <c r="AA165" s="92">
        <v>1769</v>
      </c>
      <c r="AB165" s="350"/>
      <c r="AC165" s="350"/>
      <c r="AD165" s="384"/>
      <c r="AE165" s="418"/>
    </row>
    <row r="166" spans="1:31" s="13" customFormat="1" ht="15.95" customHeight="1" x14ac:dyDescent="0.15">
      <c r="A166" s="349">
        <v>21</v>
      </c>
      <c r="B166" s="427" t="s">
        <v>101</v>
      </c>
      <c r="C166" s="351" t="s">
        <v>171</v>
      </c>
      <c r="D166" s="394" t="s">
        <v>95</v>
      </c>
      <c r="E166" s="394" t="s">
        <v>95</v>
      </c>
      <c r="F166" s="38">
        <v>42130</v>
      </c>
      <c r="G166" s="475">
        <v>14588</v>
      </c>
      <c r="H166" s="38">
        <v>1550</v>
      </c>
      <c r="I166" s="38">
        <v>3782</v>
      </c>
      <c r="J166" s="475">
        <v>1704</v>
      </c>
      <c r="K166" s="38">
        <v>2041</v>
      </c>
      <c r="L166" s="482">
        <v>1006</v>
      </c>
      <c r="M166" s="93">
        <v>9</v>
      </c>
      <c r="N166" s="93">
        <v>85</v>
      </c>
      <c r="O166" s="93">
        <v>53</v>
      </c>
      <c r="P166" s="93">
        <v>37</v>
      </c>
      <c r="Q166" s="38">
        <v>344</v>
      </c>
      <c r="R166" s="52">
        <v>3633</v>
      </c>
      <c r="S166" s="475">
        <v>790</v>
      </c>
      <c r="T166" s="328"/>
      <c r="U166" s="456"/>
      <c r="V166" s="35">
        <v>162504</v>
      </c>
      <c r="W166" s="475">
        <v>65782</v>
      </c>
      <c r="X166" s="328"/>
      <c r="Y166" s="372"/>
      <c r="Z166" s="92">
        <v>16</v>
      </c>
      <c r="AA166" s="92">
        <v>3863</v>
      </c>
      <c r="AB166" s="350"/>
      <c r="AC166" s="350"/>
      <c r="AD166" s="384"/>
      <c r="AE166" s="418"/>
    </row>
    <row r="167" spans="1:31" s="18" customFormat="1" ht="15.75" customHeight="1" x14ac:dyDescent="0.15">
      <c r="A167" s="14">
        <v>22</v>
      </c>
      <c r="B167" s="659" t="s">
        <v>140</v>
      </c>
      <c r="C167" s="665"/>
      <c r="D167" s="339">
        <v>72.72</v>
      </c>
      <c r="E167" s="388">
        <v>194952</v>
      </c>
      <c r="F167" s="389">
        <v>296740</v>
      </c>
      <c r="G167" s="473">
        <v>83053</v>
      </c>
      <c r="H167" s="388">
        <v>6697</v>
      </c>
      <c r="I167" s="198">
        <v>6367</v>
      </c>
      <c r="J167" s="485">
        <v>2635</v>
      </c>
      <c r="K167" s="389">
        <v>5060</v>
      </c>
      <c r="L167" s="473">
        <v>2454</v>
      </c>
      <c r="M167" s="388">
        <v>8</v>
      </c>
      <c r="N167" s="388">
        <v>68</v>
      </c>
      <c r="O167" s="388">
        <v>14</v>
      </c>
      <c r="P167" s="388">
        <v>22532</v>
      </c>
      <c r="Q167" s="389">
        <v>249</v>
      </c>
      <c r="R167" s="53">
        <v>11376</v>
      </c>
      <c r="S167" s="485">
        <v>3375</v>
      </c>
      <c r="T167" s="390">
        <v>3457</v>
      </c>
      <c r="U167" s="485">
        <v>2556</v>
      </c>
      <c r="V167" s="53">
        <v>256389</v>
      </c>
      <c r="W167" s="485">
        <v>102250</v>
      </c>
      <c r="X167" s="389">
        <v>55354</v>
      </c>
      <c r="Y167" s="105">
        <v>51126</v>
      </c>
      <c r="Z167" s="391">
        <v>280</v>
      </c>
      <c r="AA167" s="391">
        <v>59431</v>
      </c>
      <c r="AB167" s="388">
        <v>1</v>
      </c>
      <c r="AC167" s="388">
        <v>21</v>
      </c>
      <c r="AD167" s="237" t="s">
        <v>219</v>
      </c>
      <c r="AE167" s="61"/>
    </row>
    <row r="168" spans="1:31" s="18" customFormat="1" ht="15.95" customHeight="1" x14ac:dyDescent="0.15">
      <c r="A168" s="22">
        <v>23</v>
      </c>
      <c r="B168" s="21" t="s">
        <v>179</v>
      </c>
      <c r="C168" s="498" t="s">
        <v>56</v>
      </c>
      <c r="D168" s="344" t="s">
        <v>95</v>
      </c>
      <c r="E168" s="344" t="s">
        <v>95</v>
      </c>
      <c r="F168" s="171">
        <v>62281</v>
      </c>
      <c r="G168" s="482">
        <v>23837</v>
      </c>
      <c r="H168" s="304">
        <v>0</v>
      </c>
      <c r="I168" s="38">
        <v>1756</v>
      </c>
      <c r="J168" s="475">
        <v>771</v>
      </c>
      <c r="K168" s="171">
        <v>1426</v>
      </c>
      <c r="L168" s="482">
        <v>708</v>
      </c>
      <c r="M168" s="304">
        <v>1</v>
      </c>
      <c r="N168" s="304">
        <v>31</v>
      </c>
      <c r="O168" s="304">
        <v>0</v>
      </c>
      <c r="P168" s="344" t="s">
        <v>95</v>
      </c>
      <c r="Q168" s="171">
        <v>308</v>
      </c>
      <c r="R168" s="35">
        <v>2173</v>
      </c>
      <c r="S168" s="485">
        <v>253</v>
      </c>
      <c r="T168" s="390"/>
      <c r="U168" s="51"/>
      <c r="V168" s="35">
        <v>88906</v>
      </c>
      <c r="W168" s="475">
        <v>29888</v>
      </c>
      <c r="X168" s="24"/>
      <c r="Y168" s="27"/>
      <c r="Z168" s="305">
        <v>47</v>
      </c>
      <c r="AA168" s="305">
        <v>7767</v>
      </c>
      <c r="AB168" s="304"/>
      <c r="AC168" s="304"/>
      <c r="AD168" s="306"/>
      <c r="AE168" s="511"/>
    </row>
    <row r="169" spans="1:31" s="6" customFormat="1" ht="13.5" customHeight="1" x14ac:dyDescent="0.15">
      <c r="A169" s="14">
        <v>24</v>
      </c>
      <c r="B169" s="21" t="s">
        <v>179</v>
      </c>
      <c r="C169" s="498" t="s">
        <v>57</v>
      </c>
      <c r="D169" s="344" t="s">
        <v>95</v>
      </c>
      <c r="E169" s="344" t="s">
        <v>95</v>
      </c>
      <c r="F169" s="171">
        <v>69965</v>
      </c>
      <c r="G169" s="482">
        <v>25176</v>
      </c>
      <c r="H169" s="304">
        <v>0</v>
      </c>
      <c r="I169" s="38">
        <v>2046</v>
      </c>
      <c r="J169" s="475">
        <v>668</v>
      </c>
      <c r="K169" s="171">
        <v>1710</v>
      </c>
      <c r="L169" s="482">
        <v>617</v>
      </c>
      <c r="M169" s="304">
        <v>2</v>
      </c>
      <c r="N169" s="304">
        <v>28</v>
      </c>
      <c r="O169" s="304">
        <v>0</v>
      </c>
      <c r="P169" s="344" t="s">
        <v>95</v>
      </c>
      <c r="Q169" s="171">
        <v>307</v>
      </c>
      <c r="R169" s="35">
        <v>4354</v>
      </c>
      <c r="S169" s="485">
        <v>431</v>
      </c>
      <c r="T169" s="505"/>
      <c r="U169" s="505"/>
      <c r="V169" s="35">
        <v>177612</v>
      </c>
      <c r="W169" s="475">
        <v>50838</v>
      </c>
      <c r="X169" s="30"/>
      <c r="Y169" s="505"/>
      <c r="Z169" s="305">
        <v>50</v>
      </c>
      <c r="AA169" s="305">
        <v>6714</v>
      </c>
      <c r="AB169" s="304"/>
      <c r="AC169" s="304"/>
      <c r="AD169" s="505"/>
      <c r="AE169" s="511"/>
    </row>
    <row r="170" spans="1:31" s="6" customFormat="1" ht="15.95" customHeight="1" x14ac:dyDescent="0.15">
      <c r="A170" s="22">
        <v>25</v>
      </c>
      <c r="B170" s="21" t="s">
        <v>259</v>
      </c>
      <c r="C170" s="498" t="s">
        <v>99</v>
      </c>
      <c r="D170" s="344" t="s">
        <v>95</v>
      </c>
      <c r="E170" s="344" t="s">
        <v>95</v>
      </c>
      <c r="F170" s="171">
        <v>57644</v>
      </c>
      <c r="G170" s="482">
        <v>20994</v>
      </c>
      <c r="H170" s="304">
        <v>0</v>
      </c>
      <c r="I170" s="38">
        <v>2023</v>
      </c>
      <c r="J170" s="475">
        <v>754</v>
      </c>
      <c r="K170" s="171">
        <v>1790</v>
      </c>
      <c r="L170" s="482">
        <v>736</v>
      </c>
      <c r="M170" s="304">
        <v>1</v>
      </c>
      <c r="N170" s="304">
        <v>34</v>
      </c>
      <c r="O170" s="304">
        <v>0</v>
      </c>
      <c r="P170" s="344" t="s">
        <v>95</v>
      </c>
      <c r="Q170" s="171">
        <v>308</v>
      </c>
      <c r="R170" s="35">
        <v>2947</v>
      </c>
      <c r="S170" s="485">
        <v>434</v>
      </c>
      <c r="T170" s="505"/>
      <c r="U170" s="505"/>
      <c r="V170" s="35">
        <v>137541</v>
      </c>
      <c r="W170" s="475">
        <v>42436</v>
      </c>
      <c r="X170" s="30"/>
      <c r="Y170" s="505"/>
      <c r="Z170" s="305">
        <v>47</v>
      </c>
      <c r="AA170" s="305">
        <v>3183</v>
      </c>
      <c r="AB170" s="304"/>
      <c r="AC170" s="304"/>
      <c r="AD170" s="505"/>
      <c r="AE170" s="511"/>
    </row>
    <row r="171" spans="1:31" s="6" customFormat="1" ht="15.95" customHeight="1" x14ac:dyDescent="0.15">
      <c r="A171" s="14">
        <v>26</v>
      </c>
      <c r="B171" s="21" t="s">
        <v>179</v>
      </c>
      <c r="C171" s="498" t="s">
        <v>166</v>
      </c>
      <c r="D171" s="344" t="s">
        <v>95</v>
      </c>
      <c r="E171" s="344" t="s">
        <v>95</v>
      </c>
      <c r="F171" s="171">
        <v>42750</v>
      </c>
      <c r="G171" s="482">
        <v>15108</v>
      </c>
      <c r="H171" s="304">
        <v>0</v>
      </c>
      <c r="I171" s="38">
        <v>1723</v>
      </c>
      <c r="J171" s="475">
        <v>602</v>
      </c>
      <c r="K171" s="171">
        <v>1519</v>
      </c>
      <c r="L171" s="482">
        <v>569</v>
      </c>
      <c r="M171" s="304">
        <v>1</v>
      </c>
      <c r="N171" s="304">
        <v>39</v>
      </c>
      <c r="O171" s="304">
        <v>0</v>
      </c>
      <c r="P171" s="344" t="s">
        <v>95</v>
      </c>
      <c r="Q171" s="171">
        <v>308</v>
      </c>
      <c r="R171" s="35">
        <v>975</v>
      </c>
      <c r="S171" s="485">
        <v>239</v>
      </c>
      <c r="T171" s="505"/>
      <c r="U171" s="505"/>
      <c r="V171" s="35">
        <v>110298</v>
      </c>
      <c r="W171" s="475">
        <v>42466</v>
      </c>
      <c r="X171" s="30"/>
      <c r="Y171" s="505"/>
      <c r="Z171" s="305">
        <v>62</v>
      </c>
      <c r="AA171" s="305">
        <v>3162</v>
      </c>
      <c r="AB171" s="304"/>
      <c r="AC171" s="304"/>
      <c r="AD171" s="505"/>
      <c r="AE171" s="511"/>
    </row>
    <row r="172" spans="1:31" s="6" customFormat="1" ht="15.95" customHeight="1" x14ac:dyDescent="0.15">
      <c r="A172" s="22">
        <v>27</v>
      </c>
      <c r="B172" s="21" t="s">
        <v>179</v>
      </c>
      <c r="C172" s="498" t="s">
        <v>167</v>
      </c>
      <c r="D172" s="344" t="s">
        <v>95</v>
      </c>
      <c r="E172" s="344" t="s">
        <v>95</v>
      </c>
      <c r="F172" s="171">
        <v>40659</v>
      </c>
      <c r="G172" s="482">
        <v>20329</v>
      </c>
      <c r="H172" s="304">
        <v>0</v>
      </c>
      <c r="I172" s="38">
        <v>1979</v>
      </c>
      <c r="J172" s="475">
        <v>980</v>
      </c>
      <c r="K172" s="171">
        <v>1805</v>
      </c>
      <c r="L172" s="482">
        <v>954</v>
      </c>
      <c r="M172" s="304">
        <v>1</v>
      </c>
      <c r="N172" s="304">
        <v>39</v>
      </c>
      <c r="O172" s="304">
        <v>0</v>
      </c>
      <c r="P172" s="344" t="s">
        <v>95</v>
      </c>
      <c r="Q172" s="171">
        <v>308</v>
      </c>
      <c r="R172" s="35">
        <v>1389</v>
      </c>
      <c r="S172" s="485">
        <v>366</v>
      </c>
      <c r="T172" s="505"/>
      <c r="U172" s="505"/>
      <c r="V172" s="35">
        <v>122305</v>
      </c>
      <c r="W172" s="475">
        <v>57028</v>
      </c>
      <c r="X172" s="30"/>
      <c r="Y172" s="505"/>
      <c r="Z172" s="305">
        <v>66</v>
      </c>
      <c r="AA172" s="305">
        <v>9079</v>
      </c>
      <c r="AB172" s="304"/>
      <c r="AC172" s="304"/>
      <c r="AD172" s="505"/>
      <c r="AE172" s="511"/>
    </row>
    <row r="173" spans="1:31" s="6" customFormat="1" ht="15.95" customHeight="1" x14ac:dyDescent="0.15">
      <c r="A173" s="14">
        <v>28</v>
      </c>
      <c r="B173" s="666" t="s">
        <v>141</v>
      </c>
      <c r="C173" s="667"/>
      <c r="D173" s="290">
        <v>43.93</v>
      </c>
      <c r="E173" s="291">
        <v>86613</v>
      </c>
      <c r="F173" s="292">
        <v>302670</v>
      </c>
      <c r="G173" s="419">
        <v>129363</v>
      </c>
      <c r="H173" s="291">
        <v>3140</v>
      </c>
      <c r="I173" s="292">
        <v>8423</v>
      </c>
      <c r="J173" s="419">
        <v>4052</v>
      </c>
      <c r="K173" s="292">
        <v>7926</v>
      </c>
      <c r="L173" s="353">
        <v>3935</v>
      </c>
      <c r="M173" s="291">
        <v>7</v>
      </c>
      <c r="N173" s="291">
        <v>118</v>
      </c>
      <c r="O173" s="291">
        <v>18</v>
      </c>
      <c r="P173" s="291">
        <v>5496</v>
      </c>
      <c r="Q173" s="292">
        <v>274</v>
      </c>
      <c r="R173" s="293">
        <v>12186</v>
      </c>
      <c r="S173" s="419">
        <v>5621</v>
      </c>
      <c r="T173" s="294">
        <v>3392</v>
      </c>
      <c r="U173" s="399">
        <v>3200</v>
      </c>
      <c r="V173" s="293">
        <v>313367</v>
      </c>
      <c r="W173" s="419">
        <v>142268</v>
      </c>
      <c r="X173" s="293">
        <v>46247</v>
      </c>
      <c r="Y173" s="296">
        <v>41943</v>
      </c>
      <c r="Z173" s="297">
        <v>349</v>
      </c>
      <c r="AA173" s="297">
        <v>116459</v>
      </c>
      <c r="AB173" s="297">
        <v>1</v>
      </c>
      <c r="AC173" s="297">
        <v>42</v>
      </c>
      <c r="AD173" s="384" t="s">
        <v>216</v>
      </c>
      <c r="AE173" s="298"/>
    </row>
    <row r="174" spans="1:31" s="6" customFormat="1" ht="15" customHeight="1" x14ac:dyDescent="0.15">
      <c r="A174" s="22">
        <v>29</v>
      </c>
      <c r="B174" s="659" t="s">
        <v>142</v>
      </c>
      <c r="C174" s="660"/>
      <c r="D174" s="339">
        <v>56.51</v>
      </c>
      <c r="E174" s="340">
        <v>100596</v>
      </c>
      <c r="F174" s="198">
        <v>394882</v>
      </c>
      <c r="G174" s="485">
        <v>125890</v>
      </c>
      <c r="H174" s="340">
        <v>29391</v>
      </c>
      <c r="I174" s="198">
        <v>6888</v>
      </c>
      <c r="J174" s="485">
        <v>2870</v>
      </c>
      <c r="K174" s="198">
        <v>6212</v>
      </c>
      <c r="L174" s="473">
        <v>2761</v>
      </c>
      <c r="M174" s="340">
        <v>25</v>
      </c>
      <c r="N174" s="340">
        <v>161</v>
      </c>
      <c r="O174" s="340">
        <v>44</v>
      </c>
      <c r="P174" s="340">
        <v>939</v>
      </c>
      <c r="Q174" s="198">
        <v>286</v>
      </c>
      <c r="R174" s="53">
        <v>33830</v>
      </c>
      <c r="S174" s="473">
        <v>4193</v>
      </c>
      <c r="T174" s="668" t="s">
        <v>97</v>
      </c>
      <c r="U174" s="669"/>
      <c r="V174" s="53">
        <v>355466</v>
      </c>
      <c r="W174" s="485">
        <v>134343</v>
      </c>
      <c r="X174" s="53">
        <v>11700</v>
      </c>
      <c r="Y174" s="619">
        <v>5688</v>
      </c>
      <c r="Z174" s="341">
        <v>80</v>
      </c>
      <c r="AA174" s="341">
        <v>9084</v>
      </c>
      <c r="AB174" s="340">
        <v>1</v>
      </c>
      <c r="AC174" s="340">
        <v>26</v>
      </c>
      <c r="AD174" s="477" t="s">
        <v>96</v>
      </c>
      <c r="AE174" s="229" t="s">
        <v>298</v>
      </c>
    </row>
    <row r="175" spans="1:31" s="342" customFormat="1" ht="15.95" customHeight="1" x14ac:dyDescent="0.15">
      <c r="A175" s="14">
        <v>30</v>
      </c>
      <c r="B175" s="659" t="s">
        <v>0</v>
      </c>
      <c r="C175" s="660"/>
      <c r="D175" s="339">
        <v>17.239999999999998</v>
      </c>
      <c r="E175" s="340">
        <v>43685</v>
      </c>
      <c r="F175" s="238">
        <v>366151</v>
      </c>
      <c r="G175" s="485">
        <v>134437</v>
      </c>
      <c r="H175" s="340">
        <v>10773</v>
      </c>
      <c r="I175" s="238">
        <v>8830</v>
      </c>
      <c r="J175" s="485">
        <v>2838</v>
      </c>
      <c r="K175" s="238">
        <v>8223</v>
      </c>
      <c r="L175" s="485">
        <v>2775</v>
      </c>
      <c r="M175" s="340">
        <v>12</v>
      </c>
      <c r="N175" s="340">
        <v>179</v>
      </c>
      <c r="O175" s="340">
        <v>104</v>
      </c>
      <c r="P175" s="340">
        <v>11547</v>
      </c>
      <c r="Q175" s="340">
        <v>289</v>
      </c>
      <c r="R175" s="238">
        <v>33718</v>
      </c>
      <c r="S175" s="473">
        <v>4831</v>
      </c>
      <c r="T175" s="238">
        <v>0</v>
      </c>
      <c r="U175" s="653">
        <v>0</v>
      </c>
      <c r="V175" s="239">
        <v>363387</v>
      </c>
      <c r="W175" s="473">
        <v>122711</v>
      </c>
      <c r="X175" s="238">
        <v>0</v>
      </c>
      <c r="Y175" s="474">
        <v>0</v>
      </c>
      <c r="Z175" s="341">
        <v>61</v>
      </c>
      <c r="AA175" s="340">
        <v>24376</v>
      </c>
      <c r="AB175" s="340">
        <v>0</v>
      </c>
      <c r="AC175" s="340">
        <v>0</v>
      </c>
      <c r="AD175" s="477" t="s">
        <v>254</v>
      </c>
      <c r="AE175" s="510"/>
    </row>
    <row r="176" spans="1:31" s="342" customFormat="1" ht="15.95" customHeight="1" x14ac:dyDescent="0.15">
      <c r="A176" s="22">
        <v>31</v>
      </c>
      <c r="B176" s="659" t="s">
        <v>93</v>
      </c>
      <c r="C176" s="660"/>
      <c r="D176" s="240">
        <v>5.6</v>
      </c>
      <c r="E176" s="304">
        <v>8598</v>
      </c>
      <c r="F176" s="28">
        <v>12604</v>
      </c>
      <c r="G176" s="475">
        <v>7079</v>
      </c>
      <c r="H176" s="171">
        <v>0</v>
      </c>
      <c r="I176" s="35">
        <v>361</v>
      </c>
      <c r="J176" s="475">
        <v>238</v>
      </c>
      <c r="K176" s="35">
        <v>361</v>
      </c>
      <c r="L176" s="475">
        <v>238</v>
      </c>
      <c r="M176" s="171">
        <v>0</v>
      </c>
      <c r="N176" s="171">
        <v>0</v>
      </c>
      <c r="O176" s="171">
        <v>0</v>
      </c>
      <c r="P176" s="171">
        <v>0</v>
      </c>
      <c r="Q176" s="304">
        <v>290</v>
      </c>
      <c r="R176" s="3" t="s">
        <v>249</v>
      </c>
      <c r="S176" s="407" t="s">
        <v>148</v>
      </c>
      <c r="T176" s="24"/>
      <c r="U176" s="471"/>
      <c r="V176" s="38">
        <v>12571</v>
      </c>
      <c r="W176" s="472" t="s">
        <v>148</v>
      </c>
      <c r="X176" s="24"/>
      <c r="Y176" s="475"/>
      <c r="Z176" s="305">
        <v>10</v>
      </c>
      <c r="AA176" s="304">
        <v>233</v>
      </c>
      <c r="AB176" s="306"/>
      <c r="AC176" s="306"/>
      <c r="AD176" s="306"/>
      <c r="AE176" s="510" t="s">
        <v>231</v>
      </c>
    </row>
    <row r="177" spans="1:31" s="478" customFormat="1" ht="13.5" customHeight="1" x14ac:dyDescent="0.15">
      <c r="A177" s="14">
        <v>32</v>
      </c>
      <c r="B177" s="659" t="s">
        <v>143</v>
      </c>
      <c r="C177" s="660"/>
      <c r="D177" s="72">
        <v>48.98</v>
      </c>
      <c r="E177" s="93">
        <v>61984</v>
      </c>
      <c r="F177" s="38">
        <v>307373</v>
      </c>
      <c r="G177" s="475">
        <v>108194</v>
      </c>
      <c r="H177" s="93">
        <v>6508</v>
      </c>
      <c r="I177" s="38">
        <v>5671</v>
      </c>
      <c r="J177" s="475">
        <v>1629</v>
      </c>
      <c r="K177" s="38">
        <v>5187</v>
      </c>
      <c r="L177" s="482">
        <v>1551</v>
      </c>
      <c r="M177" s="93">
        <v>8</v>
      </c>
      <c r="N177" s="93">
        <v>63</v>
      </c>
      <c r="O177" s="93">
        <v>35</v>
      </c>
      <c r="P177" s="93">
        <v>5096</v>
      </c>
      <c r="Q177" s="93">
        <v>288</v>
      </c>
      <c r="R177" s="42">
        <v>7058</v>
      </c>
      <c r="S177" s="407" t="s">
        <v>148</v>
      </c>
      <c r="T177" s="661" t="s">
        <v>97</v>
      </c>
      <c r="U177" s="662"/>
      <c r="V177" s="39">
        <v>302020</v>
      </c>
      <c r="W177" s="476">
        <v>80275</v>
      </c>
      <c r="X177" s="35">
        <v>9190</v>
      </c>
      <c r="Y177" s="476">
        <v>3274</v>
      </c>
      <c r="Z177" s="92">
        <v>617</v>
      </c>
      <c r="AA177" s="92">
        <v>43890</v>
      </c>
      <c r="AB177" s="93">
        <v>1</v>
      </c>
      <c r="AC177" s="93">
        <v>15</v>
      </c>
      <c r="AD177" s="469" t="s">
        <v>98</v>
      </c>
      <c r="AE177" s="510"/>
    </row>
    <row r="178" spans="1:31" s="6" customFormat="1" ht="13.5" customHeight="1" x14ac:dyDescent="0.15">
      <c r="A178" s="22">
        <v>33</v>
      </c>
      <c r="B178" s="659" t="s">
        <v>144</v>
      </c>
      <c r="C178" s="660"/>
      <c r="D178" s="72">
        <v>36.17</v>
      </c>
      <c r="E178" s="93">
        <v>54244</v>
      </c>
      <c r="F178" s="38">
        <v>201719</v>
      </c>
      <c r="G178" s="475">
        <v>59397</v>
      </c>
      <c r="H178" s="93">
        <v>4427</v>
      </c>
      <c r="I178" s="38">
        <v>7228</v>
      </c>
      <c r="J178" s="475">
        <v>2342</v>
      </c>
      <c r="K178" s="38">
        <v>5645</v>
      </c>
      <c r="L178" s="482">
        <v>1799</v>
      </c>
      <c r="M178" s="93">
        <v>15</v>
      </c>
      <c r="N178" s="93">
        <v>135</v>
      </c>
      <c r="O178" s="93">
        <v>48</v>
      </c>
      <c r="P178" s="93">
        <v>6892</v>
      </c>
      <c r="Q178" s="93">
        <v>284</v>
      </c>
      <c r="R178" s="42">
        <v>8105</v>
      </c>
      <c r="S178" s="483">
        <v>1690</v>
      </c>
      <c r="T178" s="661" t="s">
        <v>97</v>
      </c>
      <c r="U178" s="662"/>
      <c r="V178" s="39">
        <v>398319</v>
      </c>
      <c r="W178" s="476">
        <v>139013</v>
      </c>
      <c r="X178" s="35">
        <v>13791</v>
      </c>
      <c r="Y178" s="476">
        <v>10749</v>
      </c>
      <c r="Z178" s="92">
        <v>61</v>
      </c>
      <c r="AA178" s="92">
        <v>21786</v>
      </c>
      <c r="AB178" s="93">
        <v>1</v>
      </c>
      <c r="AC178" s="93">
        <v>14</v>
      </c>
      <c r="AD178" s="469" t="s">
        <v>218</v>
      </c>
      <c r="AE178" s="510"/>
    </row>
    <row r="179" spans="1:31" s="6" customFormat="1" ht="17.25" customHeight="1" x14ac:dyDescent="0.15">
      <c r="A179" s="14">
        <v>34</v>
      </c>
      <c r="B179" s="663" t="s">
        <v>61</v>
      </c>
      <c r="C179" s="664"/>
      <c r="D179" s="99">
        <v>49.03</v>
      </c>
      <c r="E179" s="36">
        <v>15797</v>
      </c>
      <c r="F179" s="38">
        <v>31055</v>
      </c>
      <c r="G179" s="475">
        <v>8690</v>
      </c>
      <c r="H179" s="36">
        <v>0</v>
      </c>
      <c r="I179" s="38">
        <v>179</v>
      </c>
      <c r="J179" s="475">
        <v>21</v>
      </c>
      <c r="K179" s="38">
        <v>176</v>
      </c>
      <c r="L179" s="482">
        <v>19</v>
      </c>
      <c r="M179" s="36">
        <v>0</v>
      </c>
      <c r="N179" s="36">
        <v>0</v>
      </c>
      <c r="O179" s="36">
        <v>0</v>
      </c>
      <c r="P179" s="94">
        <v>280</v>
      </c>
      <c r="Q179" s="94">
        <v>284</v>
      </c>
      <c r="R179" s="42">
        <v>342</v>
      </c>
      <c r="S179" s="482">
        <v>76</v>
      </c>
      <c r="T179" s="100"/>
      <c r="U179" s="51"/>
      <c r="V179" s="39">
        <v>11856</v>
      </c>
      <c r="W179" s="482">
        <v>321</v>
      </c>
      <c r="X179" s="101"/>
      <c r="Y179" s="102"/>
      <c r="Z179" s="98">
        <v>2</v>
      </c>
      <c r="AA179" s="98">
        <v>249</v>
      </c>
      <c r="AB179" s="94"/>
      <c r="AC179" s="94"/>
      <c r="AD179" s="103"/>
      <c r="AE179" s="510"/>
    </row>
    <row r="180" spans="1:31" s="16" customFormat="1" ht="13.5" customHeight="1" x14ac:dyDescent="0.15">
      <c r="A180" s="219"/>
      <c r="B180" s="241"/>
      <c r="C180" s="242"/>
      <c r="D180" s="243"/>
      <c r="E180" s="532"/>
      <c r="F180" s="548"/>
      <c r="G180" s="524"/>
      <c r="H180" s="532"/>
      <c r="I180" s="548"/>
      <c r="J180" s="524"/>
      <c r="K180" s="40"/>
      <c r="L180" s="524"/>
      <c r="M180" s="532"/>
      <c r="N180" s="532"/>
      <c r="O180" s="532"/>
      <c r="P180" s="532"/>
      <c r="Q180" s="532"/>
      <c r="R180" s="620"/>
      <c r="S180" s="621"/>
      <c r="T180" s="622"/>
      <c r="U180" s="410"/>
      <c r="V180" s="39"/>
      <c r="W180" s="432"/>
      <c r="X180" s="555"/>
      <c r="Y180" s="432"/>
      <c r="Z180" s="37"/>
      <c r="AA180" s="37"/>
      <c r="AB180" s="36"/>
      <c r="AC180" s="36"/>
      <c r="AD180" s="533"/>
      <c r="AE180" s="509"/>
    </row>
    <row r="181" spans="1:31" s="6" customFormat="1" ht="15.95" customHeight="1" x14ac:dyDescent="0.15">
      <c r="A181" s="244">
        <v>1</v>
      </c>
      <c r="B181" s="654" t="s">
        <v>105</v>
      </c>
      <c r="C181" s="655"/>
      <c r="D181" s="245" t="s">
        <v>213</v>
      </c>
      <c r="E181" s="246"/>
      <c r="F181" s="59">
        <v>127838</v>
      </c>
      <c r="G181" s="247" t="s">
        <v>204</v>
      </c>
      <c r="H181" s="60">
        <v>2358</v>
      </c>
      <c r="I181" s="59">
        <v>2214</v>
      </c>
      <c r="J181" s="248" t="s">
        <v>207</v>
      </c>
      <c r="K181" s="59">
        <v>116</v>
      </c>
      <c r="L181" s="247" t="s">
        <v>207</v>
      </c>
      <c r="M181" s="60">
        <v>0</v>
      </c>
      <c r="N181" s="60">
        <v>442</v>
      </c>
      <c r="O181" s="197">
        <v>0</v>
      </c>
      <c r="P181" s="60">
        <v>0</v>
      </c>
      <c r="Q181" s="93">
        <v>290</v>
      </c>
      <c r="R181" s="57">
        <v>0</v>
      </c>
      <c r="S181" s="249">
        <v>0</v>
      </c>
      <c r="T181" s="623"/>
      <c r="U181" s="58"/>
      <c r="V181" s="624"/>
      <c r="W181" s="625"/>
      <c r="X181" s="59"/>
      <c r="Y181" s="625"/>
      <c r="Z181" s="60" t="s">
        <v>252</v>
      </c>
      <c r="AA181" s="60" t="s">
        <v>253</v>
      </c>
      <c r="AB181" s="60"/>
      <c r="AC181" s="60"/>
      <c r="AD181" s="250"/>
      <c r="AE181" s="251" t="s">
        <v>214</v>
      </c>
    </row>
    <row r="182" spans="1:31" s="2" customFormat="1" ht="15.95" customHeight="1" x14ac:dyDescent="0.15">
      <c r="A182" s="214">
        <v>2</v>
      </c>
      <c r="B182" s="656" t="s">
        <v>88</v>
      </c>
      <c r="C182" s="657"/>
      <c r="D182" s="252" t="s">
        <v>213</v>
      </c>
      <c r="E182" s="392"/>
      <c r="F182" s="52">
        <v>28481</v>
      </c>
      <c r="G182" s="216">
        <v>2030</v>
      </c>
      <c r="H182" s="343"/>
      <c r="I182" s="52">
        <v>744</v>
      </c>
      <c r="J182" s="216">
        <v>82</v>
      </c>
      <c r="K182" s="52">
        <v>10</v>
      </c>
      <c r="L182" s="216">
        <v>0</v>
      </c>
      <c r="M182" s="343"/>
      <c r="N182" s="343"/>
      <c r="O182" s="343"/>
      <c r="P182" s="343">
        <v>7692</v>
      </c>
      <c r="Q182" s="343">
        <v>238</v>
      </c>
      <c r="R182" s="38">
        <v>5014</v>
      </c>
      <c r="S182" s="483">
        <v>5</v>
      </c>
      <c r="T182" s="73"/>
      <c r="U182" s="410"/>
      <c r="V182" s="39">
        <v>40448</v>
      </c>
      <c r="W182" s="476">
        <v>374</v>
      </c>
      <c r="X182" s="35"/>
      <c r="Y182" s="432"/>
      <c r="Z182" s="92">
        <v>489</v>
      </c>
      <c r="AA182" s="92">
        <v>14440</v>
      </c>
      <c r="AB182" s="93"/>
      <c r="AC182" s="93"/>
      <c r="AD182" s="469"/>
      <c r="AE182" s="510"/>
    </row>
    <row r="183" spans="1:31" s="16" customFormat="1" ht="15.95" customHeight="1" thickBot="1" x14ac:dyDescent="0.2">
      <c r="A183" s="253"/>
      <c r="B183" s="254"/>
      <c r="C183" s="255"/>
      <c r="D183" s="90"/>
      <c r="E183" s="90"/>
      <c r="F183" s="626"/>
      <c r="G183" s="88"/>
      <c r="H183" s="627"/>
      <c r="I183" s="626"/>
      <c r="J183" s="87"/>
      <c r="K183" s="626"/>
      <c r="L183" s="87"/>
      <c r="M183" s="627"/>
      <c r="N183" s="627"/>
      <c r="O183" s="627"/>
      <c r="P183" s="627"/>
      <c r="Q183" s="627"/>
      <c r="R183" s="628"/>
      <c r="S183" s="629"/>
      <c r="T183" s="630"/>
      <c r="U183" s="631"/>
      <c r="V183" s="632"/>
      <c r="W183" s="633"/>
      <c r="X183" s="634"/>
      <c r="Y183" s="633"/>
      <c r="Z183" s="635"/>
      <c r="AA183" s="635"/>
      <c r="AB183" s="43"/>
      <c r="AC183" s="43"/>
      <c r="AD183" s="636"/>
      <c r="AE183" s="32"/>
    </row>
    <row r="184" spans="1:31" s="17" customFormat="1" ht="21" customHeight="1" x14ac:dyDescent="0.15">
      <c r="A184" s="209"/>
      <c r="B184" s="658" t="s">
        <v>210</v>
      </c>
      <c r="C184" s="658"/>
      <c r="D184" s="658"/>
      <c r="E184" s="658"/>
      <c r="F184" s="658"/>
      <c r="G184" s="658"/>
      <c r="H184" s="658"/>
      <c r="I184" s="658"/>
      <c r="J184" s="658"/>
      <c r="K184" s="658"/>
      <c r="L184" s="658"/>
      <c r="M184" s="210"/>
      <c r="N184" s="199"/>
      <c r="O184" s="199"/>
      <c r="P184" s="211"/>
      <c r="Q184" s="199"/>
      <c r="R184" s="658"/>
      <c r="S184" s="658"/>
      <c r="T184" s="658"/>
      <c r="U184" s="658"/>
      <c r="V184" s="658"/>
      <c r="W184" s="658"/>
      <c r="X184" s="658"/>
      <c r="Y184" s="658"/>
      <c r="Z184" s="658"/>
      <c r="AA184" s="658"/>
      <c r="AB184" s="658"/>
      <c r="AC184" s="210"/>
      <c r="AD184" s="212"/>
      <c r="AE184" s="213"/>
    </row>
    <row r="185" spans="1:31" ht="15.95" customHeight="1" x14ac:dyDescent="0.15">
      <c r="A185" s="110"/>
      <c r="B185" s="107"/>
      <c r="C185" s="637"/>
      <c r="D185" s="109"/>
      <c r="E185" s="107"/>
      <c r="F185" s="107"/>
      <c r="G185" s="108"/>
      <c r="H185" s="107"/>
      <c r="I185" s="107"/>
      <c r="J185" s="108"/>
      <c r="K185" s="107"/>
      <c r="L185" s="638"/>
      <c r="M185" s="107"/>
      <c r="N185" s="107"/>
      <c r="O185" s="107"/>
      <c r="P185" s="107"/>
      <c r="Q185" s="107"/>
      <c r="R185" s="639"/>
      <c r="S185" s="640"/>
      <c r="T185" s="639"/>
      <c r="U185" s="640"/>
      <c r="V185" s="639"/>
      <c r="W185" s="640"/>
      <c r="X185" s="639"/>
      <c r="Y185" s="640"/>
      <c r="Z185" s="639"/>
      <c r="AA185" s="639"/>
      <c r="AB185" s="641"/>
      <c r="AC185" s="641"/>
      <c r="AD185" s="642"/>
      <c r="AE185" s="643"/>
    </row>
    <row r="186" spans="1:31" x14ac:dyDescent="0.15">
      <c r="A186" s="110"/>
      <c r="B186" s="107"/>
      <c r="C186" s="637"/>
      <c r="D186" s="109"/>
      <c r="E186" s="107"/>
      <c r="F186" s="107"/>
      <c r="G186" s="108"/>
      <c r="H186" s="107"/>
      <c r="I186" s="107"/>
      <c r="J186" s="108"/>
      <c r="K186" s="107"/>
      <c r="L186" s="638"/>
      <c r="M186" s="107"/>
      <c r="N186" s="107"/>
      <c r="O186" s="107"/>
      <c r="P186" s="107"/>
      <c r="Q186" s="107"/>
      <c r="R186" s="639"/>
      <c r="S186" s="640"/>
      <c r="T186" s="639"/>
      <c r="U186" s="644"/>
      <c r="V186" s="639"/>
      <c r="W186" s="640"/>
      <c r="X186" s="639"/>
      <c r="Y186" s="644"/>
      <c r="Z186" s="639"/>
      <c r="AA186" s="639"/>
      <c r="AB186" s="641"/>
      <c r="AC186" s="641"/>
      <c r="AD186" s="642"/>
      <c r="AE186" s="643"/>
    </row>
    <row r="187" spans="1:31" x14ac:dyDescent="0.15">
      <c r="A187" s="110"/>
      <c r="B187" s="107"/>
      <c r="C187" s="637"/>
      <c r="D187" s="109"/>
      <c r="E187" s="107"/>
      <c r="F187" s="107"/>
      <c r="G187" s="108"/>
      <c r="H187" s="107"/>
      <c r="I187" s="107"/>
      <c r="J187" s="108"/>
      <c r="K187" s="107"/>
      <c r="L187" s="638"/>
      <c r="M187" s="107"/>
      <c r="N187" s="107"/>
      <c r="O187" s="107"/>
      <c r="P187" s="107"/>
      <c r="Q187" s="107"/>
      <c r="R187" s="639"/>
      <c r="S187" s="640"/>
      <c r="T187" s="639"/>
      <c r="U187" s="644"/>
      <c r="V187" s="639"/>
      <c r="W187" s="640"/>
      <c r="X187" s="639"/>
      <c r="Y187" s="644"/>
      <c r="Z187" s="639"/>
      <c r="AA187" s="639"/>
      <c r="AB187" s="641"/>
      <c r="AC187" s="641"/>
      <c r="AD187" s="642"/>
      <c r="AE187" s="643"/>
    </row>
    <row r="188" spans="1:31" x14ac:dyDescent="0.15">
      <c r="A188" s="110"/>
      <c r="B188" s="107"/>
      <c r="C188" s="637"/>
      <c r="D188" s="109"/>
      <c r="E188" s="107"/>
      <c r="F188" s="107"/>
      <c r="G188" s="108"/>
      <c r="H188" s="107"/>
      <c r="I188" s="107"/>
      <c r="J188" s="108"/>
      <c r="K188" s="107"/>
      <c r="L188" s="638"/>
      <c r="M188" s="107"/>
      <c r="N188" s="107"/>
      <c r="O188" s="107"/>
      <c r="P188" s="107"/>
      <c r="Q188" s="107"/>
      <c r="R188" s="639"/>
      <c r="S188" s="640"/>
      <c r="T188" s="639"/>
      <c r="U188" s="644"/>
      <c r="V188" s="639"/>
      <c r="W188" s="640"/>
      <c r="X188" s="639"/>
      <c r="Y188" s="644"/>
      <c r="Z188" s="639"/>
      <c r="AA188" s="639"/>
      <c r="AB188" s="641"/>
      <c r="AC188" s="641"/>
      <c r="AD188" s="642"/>
      <c r="AE188" s="643"/>
    </row>
    <row r="189" spans="1:31" x14ac:dyDescent="0.15">
      <c r="A189" s="110"/>
      <c r="B189" s="107"/>
      <c r="C189" s="637"/>
      <c r="D189" s="109"/>
      <c r="E189" s="107"/>
      <c r="F189" s="107"/>
      <c r="G189" s="108"/>
      <c r="H189" s="107"/>
      <c r="I189" s="107"/>
      <c r="J189" s="108"/>
      <c r="K189" s="107"/>
      <c r="L189" s="638"/>
      <c r="M189" s="107"/>
      <c r="N189" s="107"/>
      <c r="O189" s="107"/>
      <c r="P189" s="107"/>
      <c r="Q189" s="107"/>
      <c r="R189" s="107"/>
      <c r="S189" s="107"/>
      <c r="T189" s="107"/>
      <c r="U189" s="108"/>
      <c r="V189" s="107"/>
      <c r="W189" s="108"/>
      <c r="X189" s="107"/>
      <c r="Y189" s="108"/>
      <c r="Z189" s="107"/>
      <c r="AA189" s="107"/>
      <c r="AB189" s="109"/>
      <c r="AC189" s="109"/>
      <c r="AD189" s="110"/>
      <c r="AE189" s="645"/>
    </row>
    <row r="190" spans="1:31" x14ac:dyDescent="0.15">
      <c r="A190" s="110"/>
      <c r="B190" s="107"/>
      <c r="C190" s="637"/>
      <c r="D190" s="109"/>
      <c r="E190" s="107"/>
      <c r="F190" s="107"/>
      <c r="G190" s="108"/>
      <c r="H190" s="107"/>
      <c r="I190" s="107"/>
      <c r="J190" s="108"/>
      <c r="K190" s="107"/>
      <c r="L190" s="638"/>
      <c r="M190" s="107"/>
      <c r="N190" s="107"/>
      <c r="O190" s="107"/>
      <c r="P190" s="107"/>
      <c r="Q190" s="107"/>
      <c r="R190" s="107"/>
      <c r="S190" s="107"/>
      <c r="T190" s="107"/>
      <c r="U190" s="108"/>
      <c r="V190" s="107"/>
      <c r="W190" s="108"/>
      <c r="X190" s="107"/>
      <c r="Y190" s="108"/>
      <c r="Z190" s="107"/>
      <c r="AA190" s="107"/>
      <c r="AB190" s="109"/>
      <c r="AC190" s="109"/>
      <c r="AD190" s="110"/>
      <c r="AE190" s="645"/>
    </row>
    <row r="191" spans="1:31" x14ac:dyDescent="0.15">
      <c r="A191" s="110"/>
      <c r="B191" s="107"/>
      <c r="C191" s="637"/>
      <c r="D191" s="109"/>
      <c r="E191" s="107"/>
      <c r="F191" s="107"/>
      <c r="G191" s="108"/>
      <c r="H191" s="107"/>
      <c r="I191" s="107"/>
      <c r="J191" s="108"/>
      <c r="K191" s="107"/>
      <c r="L191" s="638"/>
      <c r="M191" s="107"/>
      <c r="N191" s="107"/>
      <c r="O191" s="107"/>
      <c r="P191" s="107"/>
      <c r="Q191" s="107"/>
      <c r="R191" s="107"/>
      <c r="S191" s="107"/>
      <c r="T191" s="107"/>
      <c r="U191" s="108"/>
      <c r="V191" s="107"/>
      <c r="W191" s="108"/>
      <c r="X191" s="107"/>
      <c r="Y191" s="108"/>
      <c r="Z191" s="107"/>
      <c r="AA191" s="107"/>
      <c r="AB191" s="109"/>
      <c r="AC191" s="109"/>
      <c r="AD191" s="110"/>
      <c r="AE191" s="645"/>
    </row>
    <row r="192" spans="1:31" x14ac:dyDescent="0.15">
      <c r="A192" s="110"/>
      <c r="B192" s="107"/>
      <c r="C192" s="637"/>
      <c r="D192" s="109"/>
      <c r="E192" s="107"/>
      <c r="F192" s="107"/>
      <c r="G192" s="108"/>
      <c r="H192" s="107"/>
      <c r="I192" s="107"/>
      <c r="J192" s="108"/>
      <c r="K192" s="107"/>
      <c r="L192" s="638"/>
      <c r="M192" s="107"/>
      <c r="N192" s="107"/>
      <c r="O192" s="107"/>
      <c r="P192" s="107"/>
      <c r="Q192" s="107"/>
      <c r="R192" s="107"/>
      <c r="S192" s="107"/>
      <c r="T192" s="107"/>
      <c r="U192" s="108"/>
      <c r="V192" s="107"/>
      <c r="W192" s="108"/>
      <c r="X192" s="107"/>
      <c r="Y192" s="108"/>
      <c r="Z192" s="107"/>
      <c r="AA192" s="107"/>
      <c r="AB192" s="109"/>
      <c r="AC192" s="109"/>
      <c r="AD192" s="110"/>
      <c r="AE192" s="645"/>
    </row>
    <row r="193" spans="1:31" x14ac:dyDescent="0.15">
      <c r="A193" s="110"/>
      <c r="B193" s="107"/>
      <c r="C193" s="637"/>
      <c r="D193" s="109"/>
      <c r="E193" s="107"/>
      <c r="F193" s="107"/>
      <c r="G193" s="108"/>
      <c r="H193" s="107"/>
      <c r="I193" s="107"/>
      <c r="J193" s="108"/>
      <c r="K193" s="107"/>
      <c r="L193" s="638"/>
      <c r="M193" s="107"/>
      <c r="N193" s="107"/>
      <c r="O193" s="107"/>
      <c r="P193" s="107"/>
      <c r="Q193" s="107"/>
      <c r="R193" s="107"/>
      <c r="S193" s="107"/>
      <c r="T193" s="107"/>
      <c r="U193" s="108"/>
      <c r="V193" s="107"/>
      <c r="W193" s="108"/>
      <c r="X193" s="107"/>
      <c r="Y193" s="108"/>
      <c r="Z193" s="107"/>
      <c r="AA193" s="107"/>
      <c r="AB193" s="109"/>
      <c r="AC193" s="109"/>
      <c r="AD193" s="110"/>
      <c r="AE193" s="645"/>
    </row>
    <row r="194" spans="1:31" x14ac:dyDescent="0.15">
      <c r="A194" s="110"/>
      <c r="B194" s="107"/>
      <c r="C194" s="637"/>
      <c r="D194" s="109"/>
      <c r="E194" s="107"/>
      <c r="F194" s="107"/>
      <c r="G194" s="108"/>
      <c r="H194" s="107"/>
      <c r="I194" s="107"/>
      <c r="J194" s="108"/>
      <c r="K194" s="107"/>
      <c r="L194" s="638"/>
      <c r="M194" s="107"/>
      <c r="N194" s="107"/>
      <c r="O194" s="107"/>
      <c r="P194" s="107"/>
      <c r="Q194" s="107"/>
      <c r="R194" s="107"/>
      <c r="S194" s="107"/>
      <c r="T194" s="107"/>
      <c r="U194" s="108"/>
      <c r="V194" s="107"/>
      <c r="W194" s="108"/>
      <c r="X194" s="107"/>
      <c r="Y194" s="108"/>
      <c r="Z194" s="107"/>
      <c r="AA194" s="107"/>
      <c r="AB194" s="109"/>
      <c r="AC194" s="109"/>
      <c r="AD194" s="110"/>
      <c r="AE194" s="645"/>
    </row>
    <row r="195" spans="1:31" x14ac:dyDescent="0.15">
      <c r="A195" s="110"/>
      <c r="B195" s="107"/>
      <c r="C195" s="637"/>
      <c r="D195" s="109"/>
      <c r="E195" s="107"/>
      <c r="F195" s="107"/>
      <c r="G195" s="108"/>
      <c r="H195" s="107"/>
      <c r="I195" s="107"/>
      <c r="J195" s="108"/>
      <c r="K195" s="107"/>
      <c r="L195" s="638"/>
      <c r="M195" s="107"/>
      <c r="N195" s="107"/>
      <c r="O195" s="107"/>
      <c r="P195" s="107"/>
      <c r="Q195" s="107"/>
      <c r="R195" s="107"/>
      <c r="S195" s="107"/>
      <c r="T195" s="107"/>
      <c r="U195" s="108"/>
      <c r="V195" s="107"/>
      <c r="W195" s="108"/>
      <c r="X195" s="107"/>
      <c r="Y195" s="108"/>
      <c r="Z195" s="107"/>
      <c r="AA195" s="107"/>
      <c r="AB195" s="109"/>
      <c r="AC195" s="109"/>
      <c r="AD195" s="110"/>
      <c r="AE195" s="645"/>
    </row>
    <row r="196" spans="1:31" x14ac:dyDescent="0.15">
      <c r="A196" s="110"/>
      <c r="B196" s="107"/>
      <c r="C196" s="637"/>
      <c r="D196" s="109"/>
      <c r="E196" s="107"/>
      <c r="F196" s="107"/>
      <c r="G196" s="108"/>
      <c r="H196" s="107"/>
      <c r="I196" s="107"/>
      <c r="J196" s="108"/>
      <c r="K196" s="107"/>
      <c r="L196" s="638"/>
      <c r="M196" s="107"/>
      <c r="N196" s="107"/>
      <c r="O196" s="107"/>
      <c r="P196" s="107"/>
      <c r="Q196" s="107"/>
      <c r="R196" s="107"/>
      <c r="S196" s="107"/>
      <c r="T196" s="107"/>
      <c r="U196" s="108"/>
      <c r="V196" s="107"/>
      <c r="W196" s="108"/>
      <c r="X196" s="107"/>
      <c r="Y196" s="108"/>
      <c r="Z196" s="107"/>
      <c r="AA196" s="107"/>
      <c r="AB196" s="109"/>
      <c r="AC196" s="109"/>
      <c r="AD196" s="110"/>
      <c r="AE196" s="645"/>
    </row>
    <row r="197" spans="1:31" x14ac:dyDescent="0.15">
      <c r="A197" s="110"/>
      <c r="B197" s="107"/>
      <c r="C197" s="637"/>
      <c r="D197" s="109"/>
      <c r="E197" s="107"/>
      <c r="F197" s="107"/>
      <c r="G197" s="108"/>
      <c r="H197" s="107"/>
      <c r="I197" s="107"/>
      <c r="J197" s="108"/>
      <c r="K197" s="107"/>
      <c r="L197" s="638"/>
      <c r="M197" s="107"/>
      <c r="N197" s="107"/>
      <c r="O197" s="107"/>
      <c r="P197" s="107"/>
      <c r="Q197" s="107"/>
      <c r="R197" s="107"/>
      <c r="S197" s="107"/>
      <c r="T197" s="107"/>
      <c r="U197" s="108"/>
      <c r="V197" s="107"/>
      <c r="W197" s="108"/>
      <c r="X197" s="107"/>
      <c r="Y197" s="108"/>
      <c r="Z197" s="107"/>
      <c r="AA197" s="107"/>
      <c r="AB197" s="109"/>
      <c r="AC197" s="109"/>
      <c r="AD197" s="110"/>
      <c r="AE197" s="645"/>
    </row>
    <row r="198" spans="1:31" x14ac:dyDescent="0.15">
      <c r="A198" s="110"/>
      <c r="B198" s="107"/>
      <c r="C198" s="637"/>
      <c r="D198" s="109"/>
      <c r="E198" s="107"/>
      <c r="F198" s="107"/>
      <c r="G198" s="108"/>
      <c r="H198" s="107"/>
      <c r="I198" s="107"/>
      <c r="J198" s="108"/>
      <c r="K198" s="107"/>
      <c r="L198" s="638"/>
      <c r="M198" s="107"/>
      <c r="N198" s="107"/>
      <c r="O198" s="107"/>
      <c r="P198" s="107"/>
      <c r="Q198" s="107"/>
      <c r="R198" s="107"/>
      <c r="S198" s="107"/>
      <c r="T198" s="107"/>
      <c r="U198" s="108"/>
      <c r="V198" s="107"/>
      <c r="W198" s="108"/>
      <c r="X198" s="107"/>
      <c r="Y198" s="108"/>
      <c r="Z198" s="107"/>
      <c r="AA198" s="107"/>
      <c r="AB198" s="109"/>
      <c r="AC198" s="109"/>
      <c r="AD198" s="110"/>
      <c r="AE198" s="645"/>
    </row>
    <row r="199" spans="1:31" x14ac:dyDescent="0.15">
      <c r="A199" s="110"/>
      <c r="B199" s="107"/>
      <c r="C199" s="637"/>
      <c r="D199" s="109"/>
      <c r="E199" s="107"/>
      <c r="F199" s="107"/>
      <c r="G199" s="108"/>
      <c r="H199" s="107"/>
      <c r="I199" s="107"/>
      <c r="J199" s="108"/>
      <c r="K199" s="107"/>
      <c r="L199" s="638"/>
      <c r="M199" s="107"/>
      <c r="N199" s="107"/>
      <c r="O199" s="107"/>
      <c r="P199" s="107"/>
      <c r="Q199" s="107"/>
      <c r="R199" s="107"/>
      <c r="S199" s="107"/>
      <c r="T199" s="107"/>
      <c r="U199" s="108"/>
      <c r="V199" s="107"/>
      <c r="W199" s="108"/>
      <c r="X199" s="107"/>
      <c r="Y199" s="108"/>
      <c r="Z199" s="107"/>
      <c r="AA199" s="107"/>
      <c r="AB199" s="109"/>
      <c r="AC199" s="109"/>
      <c r="AD199" s="110"/>
      <c r="AE199" s="645"/>
    </row>
    <row r="200" spans="1:31" x14ac:dyDescent="0.15">
      <c r="A200" s="110"/>
      <c r="B200" s="107"/>
      <c r="C200" s="637"/>
      <c r="D200" s="109"/>
      <c r="E200" s="107"/>
      <c r="F200" s="107"/>
      <c r="G200" s="108"/>
      <c r="H200" s="107"/>
      <c r="I200" s="107"/>
      <c r="J200" s="108"/>
      <c r="K200" s="107"/>
      <c r="L200" s="638"/>
      <c r="M200" s="107"/>
      <c r="N200" s="107"/>
      <c r="O200" s="107"/>
      <c r="P200" s="107"/>
      <c r="Q200" s="107"/>
      <c r="R200" s="107"/>
      <c r="S200" s="107"/>
      <c r="T200" s="107"/>
      <c r="U200" s="108"/>
      <c r="V200" s="107"/>
      <c r="W200" s="108"/>
      <c r="X200" s="107"/>
      <c r="Y200" s="108"/>
      <c r="Z200" s="107"/>
      <c r="AA200" s="107"/>
      <c r="AB200" s="109"/>
      <c r="AC200" s="109"/>
      <c r="AD200" s="110"/>
      <c r="AE200" s="645"/>
    </row>
    <row r="201" spans="1:31" x14ac:dyDescent="0.15">
      <c r="A201" s="110"/>
      <c r="B201" s="107"/>
      <c r="C201" s="637"/>
      <c r="D201" s="109"/>
      <c r="E201" s="107"/>
      <c r="F201" s="107"/>
      <c r="G201" s="108"/>
      <c r="H201" s="107"/>
      <c r="I201" s="107"/>
      <c r="J201" s="108"/>
      <c r="K201" s="107"/>
      <c r="L201" s="638"/>
      <c r="M201" s="107"/>
      <c r="N201" s="107"/>
      <c r="O201" s="107"/>
      <c r="P201" s="107"/>
      <c r="Q201" s="107"/>
      <c r="R201" s="107"/>
      <c r="S201" s="107"/>
      <c r="T201" s="107"/>
      <c r="U201" s="108"/>
      <c r="V201" s="107"/>
      <c r="W201" s="108"/>
      <c r="X201" s="107"/>
      <c r="Y201" s="108"/>
      <c r="Z201" s="107"/>
      <c r="AA201" s="107"/>
      <c r="AB201" s="109"/>
      <c r="AC201" s="109"/>
      <c r="AD201" s="110"/>
      <c r="AE201" s="645"/>
    </row>
    <row r="202" spans="1:31" x14ac:dyDescent="0.15">
      <c r="A202" s="110"/>
      <c r="B202" s="107"/>
      <c r="C202" s="637"/>
      <c r="D202" s="109"/>
      <c r="E202" s="107"/>
      <c r="F202" s="107"/>
      <c r="G202" s="108"/>
      <c r="H202" s="107"/>
      <c r="I202" s="107"/>
      <c r="J202" s="108"/>
      <c r="K202" s="107"/>
      <c r="L202" s="638"/>
      <c r="M202" s="107"/>
      <c r="N202" s="107"/>
      <c r="O202" s="107"/>
      <c r="P202" s="107"/>
      <c r="Q202" s="107"/>
      <c r="R202" s="107"/>
      <c r="S202" s="107"/>
      <c r="T202" s="107"/>
      <c r="U202" s="108"/>
      <c r="V202" s="107"/>
      <c r="W202" s="108"/>
      <c r="X202" s="107"/>
      <c r="Y202" s="108"/>
      <c r="Z202" s="107"/>
      <c r="AA202" s="107"/>
      <c r="AB202" s="109"/>
      <c r="AC202" s="109"/>
      <c r="AD202" s="110"/>
      <c r="AE202" s="645"/>
    </row>
    <row r="203" spans="1:31" x14ac:dyDescent="0.15">
      <c r="A203" s="110"/>
      <c r="B203" s="107"/>
      <c r="C203" s="637"/>
      <c r="D203" s="109"/>
      <c r="E203" s="107"/>
      <c r="F203" s="107"/>
      <c r="G203" s="108"/>
      <c r="H203" s="107"/>
      <c r="I203" s="107"/>
      <c r="J203" s="108"/>
      <c r="K203" s="107"/>
      <c r="L203" s="638"/>
      <c r="M203" s="107"/>
      <c r="N203" s="107"/>
      <c r="O203" s="107"/>
      <c r="P203" s="107"/>
      <c r="Q203" s="107"/>
      <c r="R203" s="107"/>
      <c r="S203" s="107"/>
      <c r="T203" s="107"/>
      <c r="U203" s="108"/>
      <c r="V203" s="107"/>
      <c r="W203" s="108"/>
      <c r="X203" s="107"/>
      <c r="Y203" s="108"/>
      <c r="Z203" s="107"/>
      <c r="AA203" s="107"/>
      <c r="AB203" s="109"/>
      <c r="AC203" s="109"/>
      <c r="AD203" s="110"/>
      <c r="AE203" s="645"/>
    </row>
    <row r="204" spans="1:31" x14ac:dyDescent="0.15">
      <c r="A204" s="110"/>
      <c r="B204" s="107"/>
      <c r="C204" s="637"/>
      <c r="D204" s="109"/>
      <c r="E204" s="107"/>
      <c r="F204" s="107"/>
      <c r="G204" s="108"/>
      <c r="H204" s="107"/>
      <c r="I204" s="107"/>
      <c r="J204" s="108"/>
      <c r="K204" s="107"/>
      <c r="L204" s="638"/>
      <c r="M204" s="107"/>
      <c r="N204" s="107"/>
      <c r="O204" s="107"/>
      <c r="P204" s="107"/>
      <c r="Q204" s="107"/>
      <c r="R204" s="107"/>
      <c r="S204" s="107"/>
      <c r="T204" s="107"/>
      <c r="U204" s="108"/>
      <c r="V204" s="107"/>
      <c r="W204" s="108"/>
      <c r="X204" s="107"/>
      <c r="Y204" s="108"/>
      <c r="Z204" s="107"/>
      <c r="AA204" s="107"/>
      <c r="AB204" s="109"/>
      <c r="AC204" s="109"/>
      <c r="AD204" s="110"/>
      <c r="AE204" s="645"/>
    </row>
    <row r="205" spans="1:31" x14ac:dyDescent="0.15">
      <c r="A205" s="110"/>
      <c r="B205" s="107"/>
      <c r="C205" s="637"/>
      <c r="D205" s="109"/>
      <c r="E205" s="107"/>
      <c r="F205" s="107"/>
      <c r="G205" s="108"/>
      <c r="H205" s="107"/>
      <c r="I205" s="107"/>
      <c r="J205" s="108"/>
      <c r="K205" s="107"/>
      <c r="L205" s="638"/>
      <c r="M205" s="107"/>
      <c r="N205" s="107"/>
      <c r="O205" s="107"/>
      <c r="P205" s="107"/>
      <c r="Q205" s="107"/>
      <c r="R205" s="107"/>
      <c r="S205" s="107"/>
      <c r="T205" s="107"/>
      <c r="U205" s="108"/>
      <c r="V205" s="107"/>
      <c r="W205" s="108"/>
      <c r="X205" s="107"/>
      <c r="Y205" s="108"/>
      <c r="Z205" s="107"/>
      <c r="AA205" s="107"/>
      <c r="AB205" s="109"/>
      <c r="AC205" s="109"/>
      <c r="AD205" s="110"/>
      <c r="AE205" s="645"/>
    </row>
    <row r="206" spans="1:31" x14ac:dyDescent="0.15">
      <c r="A206" s="110"/>
      <c r="B206" s="107"/>
      <c r="C206" s="637"/>
      <c r="D206" s="109"/>
      <c r="E206" s="107"/>
      <c r="F206" s="107"/>
      <c r="G206" s="108"/>
      <c r="H206" s="107"/>
      <c r="I206" s="107"/>
      <c r="J206" s="108"/>
      <c r="K206" s="107"/>
      <c r="L206" s="638"/>
      <c r="M206" s="107"/>
      <c r="N206" s="107"/>
      <c r="O206" s="107"/>
      <c r="P206" s="107"/>
      <c r="Q206" s="107"/>
      <c r="R206" s="107"/>
      <c r="S206" s="107"/>
      <c r="T206" s="107"/>
      <c r="U206" s="108"/>
      <c r="V206" s="107"/>
      <c r="W206" s="108"/>
      <c r="X206" s="107"/>
      <c r="Y206" s="108"/>
      <c r="Z206" s="107"/>
      <c r="AA206" s="107"/>
      <c r="AB206" s="109"/>
      <c r="AC206" s="109"/>
      <c r="AD206" s="110"/>
      <c r="AE206" s="645"/>
    </row>
    <row r="207" spans="1:31" x14ac:dyDescent="0.15">
      <c r="A207" s="110"/>
      <c r="B207" s="107"/>
      <c r="C207" s="637"/>
      <c r="D207" s="109"/>
      <c r="E207" s="107"/>
      <c r="F207" s="107"/>
      <c r="G207" s="108"/>
      <c r="H207" s="107"/>
      <c r="I207" s="107"/>
      <c r="J207" s="108"/>
      <c r="K207" s="107"/>
      <c r="L207" s="638"/>
      <c r="M207" s="107"/>
      <c r="N207" s="107"/>
      <c r="O207" s="107"/>
      <c r="P207" s="107"/>
      <c r="Q207" s="107"/>
      <c r="R207" s="107"/>
      <c r="S207" s="107"/>
      <c r="T207" s="107"/>
      <c r="U207" s="108"/>
      <c r="V207" s="107"/>
      <c r="W207" s="108"/>
      <c r="X207" s="107"/>
      <c r="Y207" s="108"/>
      <c r="Z207" s="107"/>
      <c r="AA207" s="107"/>
      <c r="AB207" s="109"/>
      <c r="AC207" s="109"/>
      <c r="AD207" s="110"/>
      <c r="AE207" s="645"/>
    </row>
    <row r="208" spans="1:31" x14ac:dyDescent="0.15">
      <c r="A208" s="110"/>
      <c r="B208" s="107"/>
      <c r="C208" s="637"/>
      <c r="D208" s="109"/>
      <c r="E208" s="107"/>
      <c r="F208" s="107"/>
      <c r="G208" s="108"/>
      <c r="H208" s="107"/>
      <c r="I208" s="107"/>
      <c r="J208" s="108"/>
      <c r="K208" s="107"/>
      <c r="L208" s="638"/>
      <c r="M208" s="107"/>
      <c r="N208" s="107"/>
      <c r="O208" s="107"/>
      <c r="P208" s="107"/>
      <c r="Q208" s="107"/>
      <c r="R208" s="107"/>
      <c r="S208" s="107"/>
      <c r="T208" s="107"/>
      <c r="U208" s="108"/>
      <c r="V208" s="107"/>
      <c r="W208" s="108"/>
      <c r="X208" s="107"/>
      <c r="Y208" s="108"/>
      <c r="Z208" s="107"/>
      <c r="AA208" s="107"/>
      <c r="AB208" s="109"/>
      <c r="AC208" s="109"/>
      <c r="AD208" s="110"/>
      <c r="AE208" s="645"/>
    </row>
    <row r="209" spans="1:31" x14ac:dyDescent="0.15">
      <c r="A209" s="110"/>
      <c r="B209" s="107"/>
      <c r="C209" s="637"/>
      <c r="D209" s="109"/>
      <c r="E209" s="107"/>
      <c r="F209" s="107"/>
      <c r="G209" s="108"/>
      <c r="H209" s="107"/>
      <c r="I209" s="107"/>
      <c r="J209" s="108"/>
      <c r="K209" s="107"/>
      <c r="L209" s="638"/>
      <c r="M209" s="107"/>
      <c r="N209" s="107"/>
      <c r="O209" s="107"/>
      <c r="P209" s="107"/>
      <c r="Q209" s="107"/>
      <c r="R209" s="107"/>
      <c r="S209" s="107"/>
      <c r="T209" s="107"/>
      <c r="U209" s="108"/>
      <c r="V209" s="107"/>
      <c r="W209" s="108"/>
      <c r="X209" s="107"/>
      <c r="Y209" s="108"/>
      <c r="Z209" s="107"/>
      <c r="AA209" s="107"/>
      <c r="AB209" s="109"/>
      <c r="AC209" s="109"/>
      <c r="AD209" s="110"/>
      <c r="AE209" s="645"/>
    </row>
    <row r="210" spans="1:31" x14ac:dyDescent="0.15">
      <c r="A210" s="110"/>
      <c r="B210" s="107"/>
      <c r="C210" s="637"/>
      <c r="D210" s="109"/>
      <c r="E210" s="107"/>
      <c r="F210" s="107"/>
      <c r="G210" s="108"/>
      <c r="H210" s="107"/>
      <c r="I210" s="107"/>
      <c r="J210" s="108"/>
      <c r="K210" s="107"/>
      <c r="L210" s="638"/>
      <c r="M210" s="107"/>
      <c r="N210" s="107"/>
      <c r="O210" s="107"/>
      <c r="P210" s="107"/>
      <c r="Q210" s="107"/>
      <c r="R210" s="107"/>
      <c r="S210" s="107"/>
      <c r="T210" s="107"/>
      <c r="U210" s="108"/>
      <c r="V210" s="107"/>
      <c r="W210" s="108"/>
      <c r="X210" s="107"/>
      <c r="Y210" s="108"/>
      <c r="Z210" s="107"/>
      <c r="AA210" s="107"/>
      <c r="AB210" s="109"/>
      <c r="AC210" s="109"/>
      <c r="AD210" s="110"/>
      <c r="AE210" s="645"/>
    </row>
    <row r="211" spans="1:31" x14ac:dyDescent="0.15">
      <c r="A211" s="110"/>
      <c r="B211" s="107"/>
      <c r="C211" s="637"/>
      <c r="D211" s="109"/>
      <c r="E211" s="107"/>
      <c r="F211" s="107"/>
      <c r="G211" s="108"/>
      <c r="H211" s="107"/>
      <c r="I211" s="107"/>
      <c r="J211" s="108"/>
      <c r="K211" s="107"/>
      <c r="L211" s="638"/>
      <c r="M211" s="107"/>
      <c r="N211" s="107"/>
      <c r="O211" s="107"/>
      <c r="P211" s="107"/>
      <c r="Q211" s="107"/>
      <c r="R211" s="107"/>
      <c r="S211" s="107"/>
      <c r="T211" s="107"/>
      <c r="U211" s="108"/>
      <c r="V211" s="107"/>
      <c r="W211" s="108"/>
      <c r="X211" s="107"/>
      <c r="Y211" s="108"/>
      <c r="Z211" s="107"/>
      <c r="AA211" s="107"/>
      <c r="AB211" s="109"/>
      <c r="AC211" s="109"/>
      <c r="AD211" s="110"/>
      <c r="AE211" s="645"/>
    </row>
    <row r="212" spans="1:31" x14ac:dyDescent="0.15">
      <c r="A212" s="110"/>
      <c r="B212" s="107"/>
      <c r="C212" s="637"/>
      <c r="D212" s="109"/>
      <c r="E212" s="107"/>
      <c r="F212" s="107"/>
      <c r="G212" s="108"/>
      <c r="H212" s="107"/>
      <c r="I212" s="107"/>
      <c r="J212" s="108"/>
      <c r="K212" s="107"/>
      <c r="L212" s="638"/>
      <c r="M212" s="107"/>
      <c r="N212" s="107"/>
      <c r="O212" s="107"/>
      <c r="P212" s="107"/>
      <c r="Q212" s="107"/>
      <c r="R212" s="107"/>
      <c r="S212" s="107"/>
      <c r="T212" s="107"/>
      <c r="U212" s="108"/>
      <c r="V212" s="107"/>
      <c r="W212" s="108"/>
      <c r="X212" s="107"/>
      <c r="Y212" s="108"/>
      <c r="Z212" s="107"/>
      <c r="AA212" s="107"/>
      <c r="AB212" s="109"/>
      <c r="AC212" s="109"/>
      <c r="AD212" s="110"/>
      <c r="AE212" s="645"/>
    </row>
    <row r="213" spans="1:31" x14ac:dyDescent="0.15">
      <c r="A213" s="110"/>
      <c r="B213" s="107"/>
      <c r="C213" s="637"/>
      <c r="D213" s="109"/>
      <c r="E213" s="107"/>
      <c r="F213" s="107"/>
      <c r="G213" s="108"/>
      <c r="H213" s="107"/>
      <c r="I213" s="107"/>
      <c r="J213" s="108"/>
      <c r="K213" s="107"/>
      <c r="L213" s="638"/>
      <c r="M213" s="107"/>
      <c r="N213" s="107"/>
      <c r="O213" s="107"/>
      <c r="P213" s="107"/>
      <c r="Q213" s="107"/>
      <c r="R213" s="107"/>
      <c r="S213" s="107"/>
      <c r="T213" s="107"/>
      <c r="U213" s="108"/>
      <c r="V213" s="107"/>
      <c r="W213" s="108"/>
      <c r="X213" s="107"/>
      <c r="Y213" s="108"/>
      <c r="Z213" s="107"/>
      <c r="AA213" s="107"/>
      <c r="AB213" s="109"/>
      <c r="AC213" s="109"/>
      <c r="AD213" s="110"/>
      <c r="AE213" s="645"/>
    </row>
    <row r="214" spans="1:31" x14ac:dyDescent="0.15">
      <c r="A214" s="110"/>
      <c r="B214" s="107"/>
      <c r="C214" s="637"/>
      <c r="D214" s="109"/>
      <c r="E214" s="107"/>
      <c r="F214" s="107"/>
      <c r="G214" s="108"/>
      <c r="H214" s="107"/>
      <c r="I214" s="107"/>
      <c r="J214" s="108"/>
      <c r="K214" s="107"/>
      <c r="L214" s="638"/>
      <c r="M214" s="107"/>
      <c r="N214" s="107"/>
      <c r="O214" s="107"/>
      <c r="P214" s="107"/>
      <c r="Q214" s="107"/>
      <c r="R214" s="107"/>
      <c r="S214" s="107"/>
      <c r="T214" s="107"/>
      <c r="U214" s="108"/>
      <c r="V214" s="107"/>
      <c r="W214" s="108"/>
      <c r="X214" s="107"/>
      <c r="Y214" s="108"/>
      <c r="Z214" s="107"/>
      <c r="AA214" s="107"/>
      <c r="AB214" s="109"/>
      <c r="AC214" s="109"/>
      <c r="AD214" s="110"/>
      <c r="AE214" s="645"/>
    </row>
    <row r="215" spans="1:31" x14ac:dyDescent="0.15">
      <c r="A215" s="110"/>
      <c r="B215" s="107"/>
      <c r="C215" s="637"/>
      <c r="D215" s="109"/>
      <c r="E215" s="107"/>
      <c r="F215" s="107"/>
      <c r="G215" s="108"/>
      <c r="H215" s="107"/>
      <c r="I215" s="107"/>
      <c r="J215" s="108"/>
      <c r="K215" s="107"/>
      <c r="L215" s="638"/>
      <c r="M215" s="107"/>
      <c r="N215" s="107"/>
      <c r="O215" s="107"/>
      <c r="P215" s="107"/>
      <c r="Q215" s="107"/>
      <c r="R215" s="107"/>
      <c r="S215" s="107"/>
      <c r="T215" s="107"/>
      <c r="U215" s="108"/>
      <c r="V215" s="107"/>
      <c r="W215" s="108"/>
      <c r="X215" s="107"/>
      <c r="Y215" s="108"/>
      <c r="Z215" s="107"/>
      <c r="AA215" s="107"/>
      <c r="AB215" s="109"/>
      <c r="AC215" s="109"/>
      <c r="AD215" s="110"/>
      <c r="AE215" s="645"/>
    </row>
    <row r="216" spans="1:31" x14ac:dyDescent="0.15">
      <c r="A216" s="110"/>
      <c r="B216" s="107"/>
      <c r="C216" s="637"/>
      <c r="D216" s="109"/>
      <c r="E216" s="107"/>
      <c r="F216" s="107"/>
      <c r="G216" s="108"/>
      <c r="H216" s="107"/>
      <c r="I216" s="107"/>
      <c r="J216" s="108"/>
      <c r="K216" s="107"/>
      <c r="L216" s="638"/>
      <c r="M216" s="107"/>
      <c r="N216" s="107"/>
      <c r="O216" s="107"/>
      <c r="P216" s="107"/>
      <c r="Q216" s="107"/>
      <c r="R216" s="107"/>
      <c r="S216" s="107"/>
      <c r="T216" s="107"/>
      <c r="U216" s="108"/>
      <c r="V216" s="107"/>
      <c r="W216" s="108"/>
      <c r="X216" s="107"/>
      <c r="Y216" s="108"/>
      <c r="Z216" s="107"/>
      <c r="AA216" s="107"/>
      <c r="AB216" s="109"/>
      <c r="AC216" s="109"/>
      <c r="AD216" s="110"/>
      <c r="AE216" s="645"/>
    </row>
    <row r="217" spans="1:31" x14ac:dyDescent="0.15">
      <c r="A217" s="110"/>
      <c r="B217" s="107"/>
      <c r="C217" s="637"/>
      <c r="D217" s="109"/>
      <c r="E217" s="107"/>
      <c r="F217" s="107"/>
      <c r="G217" s="108"/>
      <c r="H217" s="107"/>
      <c r="I217" s="107"/>
      <c r="J217" s="108"/>
      <c r="K217" s="107"/>
      <c r="L217" s="638"/>
      <c r="M217" s="107"/>
      <c r="N217" s="107"/>
      <c r="O217" s="107"/>
      <c r="P217" s="107"/>
      <c r="Q217" s="107"/>
      <c r="R217" s="107"/>
      <c r="S217" s="107"/>
      <c r="T217" s="107"/>
      <c r="U217" s="108"/>
      <c r="V217" s="107"/>
      <c r="W217" s="108"/>
      <c r="X217" s="107"/>
      <c r="Y217" s="108"/>
      <c r="Z217" s="107"/>
      <c r="AA217" s="107"/>
      <c r="AB217" s="109"/>
      <c r="AC217" s="109"/>
      <c r="AD217" s="110"/>
      <c r="AE217" s="645"/>
    </row>
    <row r="218" spans="1:31" x14ac:dyDescent="0.15">
      <c r="A218" s="110"/>
      <c r="B218" s="107"/>
      <c r="C218" s="637"/>
      <c r="D218" s="109"/>
      <c r="E218" s="107"/>
      <c r="F218" s="107"/>
      <c r="G218" s="108"/>
      <c r="H218" s="107"/>
      <c r="I218" s="107"/>
      <c r="J218" s="108"/>
      <c r="K218" s="107"/>
      <c r="L218" s="638"/>
      <c r="M218" s="107"/>
      <c r="N218" s="107"/>
      <c r="O218" s="107"/>
      <c r="P218" s="107"/>
      <c r="Q218" s="107"/>
      <c r="R218" s="107"/>
      <c r="S218" s="107"/>
      <c r="T218" s="107"/>
      <c r="U218" s="108"/>
      <c r="V218" s="107"/>
      <c r="W218" s="108"/>
      <c r="X218" s="107"/>
      <c r="Y218" s="108"/>
      <c r="Z218" s="107"/>
      <c r="AA218" s="107"/>
      <c r="AB218" s="109"/>
      <c r="AC218" s="109"/>
      <c r="AD218" s="110"/>
      <c r="AE218" s="645"/>
    </row>
    <row r="219" spans="1:31" x14ac:dyDescent="0.15">
      <c r="A219" s="110"/>
      <c r="B219" s="107"/>
      <c r="C219" s="637"/>
      <c r="D219" s="109"/>
      <c r="E219" s="107"/>
      <c r="F219" s="107"/>
      <c r="G219" s="108"/>
      <c r="H219" s="107"/>
      <c r="I219" s="107"/>
      <c r="J219" s="108"/>
      <c r="K219" s="107"/>
      <c r="L219" s="638"/>
      <c r="M219" s="107"/>
      <c r="N219" s="107"/>
      <c r="O219" s="107"/>
      <c r="P219" s="107"/>
      <c r="Q219" s="107"/>
      <c r="R219" s="107"/>
      <c r="S219" s="107"/>
      <c r="T219" s="107"/>
      <c r="U219" s="108"/>
      <c r="V219" s="107"/>
      <c r="W219" s="108"/>
      <c r="X219" s="107"/>
      <c r="Y219" s="108"/>
      <c r="Z219" s="107"/>
      <c r="AA219" s="107"/>
      <c r="AB219" s="109"/>
      <c r="AC219" s="109"/>
      <c r="AD219" s="110"/>
      <c r="AE219" s="645"/>
    </row>
    <row r="220" spans="1:31" x14ac:dyDescent="0.15">
      <c r="A220" s="110"/>
      <c r="B220" s="107"/>
      <c r="C220" s="637"/>
      <c r="D220" s="109"/>
      <c r="E220" s="107"/>
      <c r="F220" s="107"/>
      <c r="G220" s="108"/>
      <c r="H220" s="107"/>
      <c r="I220" s="107"/>
      <c r="J220" s="108"/>
      <c r="K220" s="107"/>
      <c r="L220" s="638"/>
      <c r="M220" s="107"/>
      <c r="N220" s="107"/>
      <c r="O220" s="107"/>
      <c r="P220" s="107"/>
      <c r="Q220" s="107"/>
      <c r="R220" s="107"/>
      <c r="S220" s="107"/>
      <c r="T220" s="107"/>
      <c r="U220" s="108"/>
      <c r="V220" s="107"/>
      <c r="W220" s="108"/>
      <c r="X220" s="107"/>
      <c r="Y220" s="108"/>
      <c r="Z220" s="107"/>
      <c r="AA220" s="107"/>
      <c r="AB220" s="109"/>
      <c r="AC220" s="109"/>
      <c r="AD220" s="110"/>
      <c r="AE220" s="645"/>
    </row>
    <row r="221" spans="1:31" x14ac:dyDescent="0.15">
      <c r="A221" s="110"/>
      <c r="B221" s="107"/>
      <c r="C221" s="637"/>
      <c r="D221" s="109"/>
      <c r="E221" s="107"/>
      <c r="F221" s="107"/>
      <c r="G221" s="108"/>
      <c r="H221" s="107"/>
      <c r="I221" s="107"/>
      <c r="J221" s="108"/>
      <c r="K221" s="107"/>
      <c r="L221" s="638"/>
      <c r="M221" s="107"/>
      <c r="N221" s="107"/>
      <c r="O221" s="107"/>
      <c r="P221" s="107"/>
      <c r="Q221" s="107"/>
      <c r="R221" s="107"/>
      <c r="S221" s="107"/>
      <c r="T221" s="107"/>
      <c r="U221" s="108"/>
      <c r="V221" s="107"/>
      <c r="W221" s="108"/>
      <c r="X221" s="107"/>
      <c r="Y221" s="108"/>
      <c r="Z221" s="107"/>
      <c r="AA221" s="107"/>
      <c r="AB221" s="109"/>
      <c r="AC221" s="109"/>
      <c r="AD221" s="110"/>
      <c r="AE221" s="645"/>
    </row>
    <row r="222" spans="1:31" x14ac:dyDescent="0.15">
      <c r="A222" s="110"/>
      <c r="B222" s="107"/>
      <c r="C222" s="637"/>
      <c r="D222" s="109"/>
      <c r="E222" s="107"/>
      <c r="F222" s="107"/>
      <c r="G222" s="108"/>
      <c r="H222" s="107"/>
      <c r="I222" s="107"/>
      <c r="J222" s="108"/>
      <c r="K222" s="107"/>
      <c r="L222" s="638"/>
      <c r="M222" s="107"/>
      <c r="N222" s="107"/>
      <c r="O222" s="107"/>
      <c r="P222" s="107"/>
      <c r="Q222" s="107"/>
      <c r="R222" s="107"/>
      <c r="S222" s="107"/>
      <c r="T222" s="107"/>
      <c r="U222" s="108"/>
      <c r="V222" s="107"/>
      <c r="W222" s="108"/>
      <c r="X222" s="107"/>
      <c r="Y222" s="108"/>
      <c r="Z222" s="107"/>
      <c r="AA222" s="107"/>
      <c r="AB222" s="109"/>
      <c r="AC222" s="109"/>
      <c r="AD222" s="110"/>
      <c r="AE222" s="645"/>
    </row>
    <row r="223" spans="1:31" x14ac:dyDescent="0.15">
      <c r="A223" s="110"/>
      <c r="B223" s="107"/>
      <c r="C223" s="637"/>
      <c r="D223" s="109"/>
      <c r="E223" s="107"/>
      <c r="F223" s="107"/>
      <c r="G223" s="108"/>
      <c r="H223" s="107"/>
      <c r="I223" s="107"/>
      <c r="J223" s="108"/>
      <c r="K223" s="107"/>
      <c r="L223" s="638"/>
      <c r="M223" s="107"/>
      <c r="N223" s="107"/>
      <c r="O223" s="107"/>
      <c r="P223" s="107"/>
      <c r="Q223" s="107"/>
      <c r="R223" s="107"/>
      <c r="S223" s="107"/>
      <c r="T223" s="107"/>
      <c r="U223" s="108"/>
      <c r="V223" s="107"/>
      <c r="W223" s="108"/>
      <c r="X223" s="107"/>
      <c r="Y223" s="108"/>
      <c r="Z223" s="107"/>
      <c r="AA223" s="107"/>
      <c r="AB223" s="109"/>
      <c r="AC223" s="109"/>
      <c r="AD223" s="110"/>
      <c r="AE223" s="645"/>
    </row>
    <row r="224" spans="1:31" x14ac:dyDescent="0.15">
      <c r="A224" s="110"/>
      <c r="B224" s="107"/>
      <c r="C224" s="637"/>
      <c r="D224" s="109"/>
      <c r="E224" s="107"/>
      <c r="F224" s="107"/>
      <c r="G224" s="108"/>
      <c r="H224" s="107"/>
      <c r="I224" s="107"/>
      <c r="J224" s="108"/>
      <c r="K224" s="107"/>
      <c r="L224" s="638"/>
      <c r="M224" s="107"/>
      <c r="N224" s="107"/>
      <c r="O224" s="107"/>
      <c r="P224" s="107"/>
      <c r="Q224" s="107"/>
      <c r="R224" s="107"/>
      <c r="S224" s="107"/>
      <c r="T224" s="107"/>
      <c r="U224" s="108"/>
      <c r="V224" s="107"/>
      <c r="W224" s="108"/>
      <c r="X224" s="107"/>
      <c r="Y224" s="108"/>
      <c r="Z224" s="107"/>
      <c r="AA224" s="107"/>
      <c r="AB224" s="109"/>
      <c r="AC224" s="109"/>
      <c r="AD224" s="110"/>
      <c r="AE224" s="645"/>
    </row>
    <row r="225" spans="1:31" x14ac:dyDescent="0.15">
      <c r="A225" s="110"/>
      <c r="B225" s="107"/>
      <c r="C225" s="637"/>
      <c r="D225" s="109"/>
      <c r="E225" s="107"/>
      <c r="F225" s="107"/>
      <c r="G225" s="108"/>
      <c r="H225" s="107"/>
      <c r="I225" s="107"/>
      <c r="J225" s="108"/>
      <c r="K225" s="107"/>
      <c r="L225" s="638"/>
      <c r="M225" s="107"/>
      <c r="N225" s="107"/>
      <c r="O225" s="107"/>
      <c r="P225" s="107"/>
      <c r="Q225" s="107"/>
      <c r="R225" s="107"/>
      <c r="S225" s="107"/>
      <c r="T225" s="107"/>
      <c r="U225" s="108"/>
      <c r="V225" s="107"/>
      <c r="W225" s="108"/>
      <c r="X225" s="107"/>
      <c r="Y225" s="108"/>
      <c r="Z225" s="107"/>
      <c r="AA225" s="107"/>
      <c r="AB225" s="109"/>
      <c r="AC225" s="109"/>
      <c r="AD225" s="110"/>
      <c r="AE225" s="645"/>
    </row>
    <row r="226" spans="1:31" x14ac:dyDescent="0.15">
      <c r="A226" s="110"/>
      <c r="B226" s="107"/>
      <c r="C226" s="637"/>
      <c r="D226" s="109"/>
      <c r="E226" s="107"/>
      <c r="F226" s="107"/>
      <c r="G226" s="108"/>
      <c r="H226" s="107"/>
      <c r="I226" s="107"/>
      <c r="J226" s="108"/>
      <c r="K226" s="107"/>
      <c r="L226" s="638"/>
      <c r="M226" s="107"/>
      <c r="N226" s="107"/>
      <c r="O226" s="107"/>
      <c r="P226" s="107"/>
      <c r="Q226" s="107"/>
      <c r="R226" s="107"/>
      <c r="S226" s="107"/>
      <c r="T226" s="107"/>
      <c r="U226" s="108"/>
      <c r="V226" s="107"/>
      <c r="W226" s="108"/>
      <c r="X226" s="107"/>
      <c r="Y226" s="108"/>
      <c r="Z226" s="107"/>
      <c r="AA226" s="107"/>
      <c r="AB226" s="109"/>
      <c r="AC226" s="109"/>
      <c r="AD226" s="110"/>
      <c r="AE226" s="645"/>
    </row>
    <row r="227" spans="1:31" x14ac:dyDescent="0.15">
      <c r="A227" s="110"/>
      <c r="B227" s="107"/>
      <c r="C227" s="637"/>
      <c r="D227" s="109"/>
      <c r="E227" s="107"/>
      <c r="F227" s="107"/>
      <c r="G227" s="108"/>
      <c r="H227" s="107"/>
      <c r="I227" s="107"/>
      <c r="J227" s="108"/>
      <c r="K227" s="107"/>
      <c r="L227" s="638"/>
      <c r="M227" s="107"/>
      <c r="N227" s="107"/>
      <c r="O227" s="107"/>
      <c r="P227" s="107"/>
      <c r="Q227" s="107"/>
      <c r="R227" s="107"/>
      <c r="S227" s="107"/>
      <c r="T227" s="107"/>
      <c r="U227" s="108"/>
      <c r="V227" s="107"/>
      <c r="W227" s="108"/>
      <c r="X227" s="107"/>
      <c r="Y227" s="108"/>
      <c r="Z227" s="107"/>
      <c r="AA227" s="107"/>
      <c r="AB227" s="109"/>
      <c r="AC227" s="109"/>
      <c r="AD227" s="110"/>
      <c r="AE227" s="645"/>
    </row>
    <row r="228" spans="1:31" x14ac:dyDescent="0.15">
      <c r="A228" s="110"/>
      <c r="B228" s="107"/>
      <c r="C228" s="637"/>
      <c r="D228" s="109"/>
      <c r="E228" s="107"/>
      <c r="F228" s="107"/>
      <c r="G228" s="108"/>
      <c r="H228" s="107"/>
      <c r="I228" s="107"/>
      <c r="J228" s="108"/>
      <c r="K228" s="107"/>
      <c r="L228" s="638"/>
      <c r="M228" s="107"/>
      <c r="N228" s="107"/>
      <c r="O228" s="107"/>
      <c r="P228" s="107"/>
      <c r="Q228" s="107"/>
      <c r="R228" s="107"/>
      <c r="S228" s="107"/>
      <c r="T228" s="107"/>
      <c r="U228" s="108"/>
      <c r="V228" s="107"/>
      <c r="W228" s="108"/>
      <c r="X228" s="107"/>
      <c r="Y228" s="108"/>
      <c r="Z228" s="107"/>
      <c r="AA228" s="107"/>
      <c r="AB228" s="109"/>
      <c r="AC228" s="109"/>
      <c r="AD228" s="110"/>
      <c r="AE228" s="645"/>
    </row>
    <row r="229" spans="1:31" x14ac:dyDescent="0.15">
      <c r="A229" s="110"/>
      <c r="B229" s="107"/>
      <c r="C229" s="637"/>
      <c r="D229" s="109"/>
      <c r="E229" s="107"/>
      <c r="F229" s="107"/>
      <c r="G229" s="108"/>
      <c r="H229" s="107"/>
      <c r="I229" s="107"/>
      <c r="J229" s="108"/>
      <c r="K229" s="107"/>
      <c r="L229" s="638"/>
      <c r="M229" s="107"/>
      <c r="N229" s="107"/>
      <c r="O229" s="107"/>
      <c r="P229" s="107"/>
      <c r="Q229" s="107"/>
      <c r="R229" s="107"/>
      <c r="S229" s="107"/>
      <c r="T229" s="107"/>
      <c r="U229" s="108"/>
      <c r="V229" s="107"/>
      <c r="W229" s="108"/>
      <c r="X229" s="107"/>
      <c r="Y229" s="108"/>
      <c r="Z229" s="107"/>
      <c r="AA229" s="107"/>
      <c r="AB229" s="109"/>
      <c r="AC229" s="109"/>
      <c r="AD229" s="110"/>
      <c r="AE229" s="645"/>
    </row>
    <row r="230" spans="1:31" x14ac:dyDescent="0.15">
      <c r="A230" s="110"/>
      <c r="B230" s="107"/>
      <c r="C230" s="637"/>
      <c r="D230" s="109"/>
      <c r="E230" s="107"/>
      <c r="F230" s="107"/>
      <c r="G230" s="108"/>
      <c r="H230" s="107"/>
      <c r="I230" s="107"/>
      <c r="J230" s="108"/>
      <c r="K230" s="107"/>
      <c r="L230" s="638"/>
      <c r="M230" s="107"/>
      <c r="N230" s="107"/>
      <c r="O230" s="107"/>
      <c r="P230" s="107"/>
      <c r="Q230" s="107"/>
      <c r="R230" s="107"/>
      <c r="S230" s="107"/>
      <c r="T230" s="107"/>
      <c r="U230" s="108"/>
      <c r="V230" s="107"/>
      <c r="W230" s="108"/>
      <c r="X230" s="107"/>
      <c r="Y230" s="108"/>
      <c r="Z230" s="107"/>
      <c r="AA230" s="107"/>
      <c r="AB230" s="109"/>
      <c r="AC230" s="109"/>
      <c r="AD230" s="110"/>
      <c r="AE230" s="645"/>
    </row>
    <row r="231" spans="1:31" x14ac:dyDescent="0.15">
      <c r="A231" s="110"/>
      <c r="B231" s="107"/>
      <c r="C231" s="637"/>
      <c r="D231" s="109"/>
      <c r="E231" s="107"/>
      <c r="F231" s="107"/>
      <c r="G231" s="108"/>
      <c r="H231" s="107"/>
      <c r="I231" s="107"/>
      <c r="J231" s="108"/>
      <c r="K231" s="107"/>
      <c r="L231" s="638"/>
      <c r="M231" s="107"/>
      <c r="N231" s="107"/>
      <c r="O231" s="107"/>
      <c r="P231" s="107"/>
      <c r="Q231" s="107"/>
      <c r="R231" s="107"/>
      <c r="S231" s="107"/>
      <c r="T231" s="107"/>
      <c r="U231" s="108"/>
      <c r="V231" s="107"/>
      <c r="W231" s="108"/>
      <c r="X231" s="107"/>
      <c r="Y231" s="108"/>
      <c r="Z231" s="107"/>
      <c r="AA231" s="107"/>
      <c r="AB231" s="109"/>
      <c r="AC231" s="109"/>
      <c r="AD231" s="110"/>
      <c r="AE231" s="645"/>
    </row>
    <row r="232" spans="1:31" x14ac:dyDescent="0.15">
      <c r="A232" s="110"/>
      <c r="B232" s="107"/>
      <c r="C232" s="637"/>
      <c r="D232" s="109"/>
      <c r="E232" s="107"/>
      <c r="F232" s="107"/>
      <c r="G232" s="108"/>
      <c r="H232" s="107"/>
      <c r="I232" s="107"/>
      <c r="J232" s="108"/>
      <c r="K232" s="107"/>
      <c r="L232" s="638"/>
      <c r="M232" s="107"/>
      <c r="N232" s="107"/>
      <c r="O232" s="107"/>
      <c r="P232" s="107"/>
      <c r="Q232" s="107"/>
      <c r="R232" s="107"/>
      <c r="S232" s="107"/>
      <c r="T232" s="107"/>
      <c r="U232" s="108"/>
      <c r="V232" s="107"/>
      <c r="W232" s="108"/>
      <c r="X232" s="107"/>
      <c r="Y232" s="108"/>
      <c r="Z232" s="107"/>
      <c r="AA232" s="107"/>
      <c r="AB232" s="109"/>
      <c r="AC232" s="109"/>
      <c r="AD232" s="110"/>
      <c r="AE232" s="645"/>
    </row>
    <row r="233" spans="1:31" x14ac:dyDescent="0.15">
      <c r="A233" s="110"/>
      <c r="B233" s="107"/>
      <c r="C233" s="637"/>
      <c r="D233" s="109"/>
      <c r="E233" s="107"/>
      <c r="F233" s="107"/>
      <c r="G233" s="108"/>
      <c r="H233" s="107"/>
      <c r="I233" s="107"/>
      <c r="J233" s="108"/>
      <c r="K233" s="107"/>
      <c r="L233" s="638"/>
      <c r="M233" s="107"/>
      <c r="N233" s="107"/>
      <c r="O233" s="107"/>
      <c r="P233" s="107"/>
      <c r="Q233" s="107"/>
      <c r="R233" s="107"/>
      <c r="S233" s="107"/>
      <c r="T233" s="107"/>
      <c r="U233" s="108"/>
      <c r="V233" s="107"/>
      <c r="W233" s="108"/>
      <c r="X233" s="107"/>
      <c r="Y233" s="108"/>
      <c r="Z233" s="107"/>
      <c r="AA233" s="107"/>
      <c r="AB233" s="109"/>
      <c r="AC233" s="109"/>
      <c r="AD233" s="110"/>
      <c r="AE233" s="645"/>
    </row>
    <row r="234" spans="1:31" x14ac:dyDescent="0.15">
      <c r="A234" s="110"/>
      <c r="B234" s="107"/>
      <c r="C234" s="637"/>
      <c r="D234" s="109"/>
      <c r="E234" s="107"/>
      <c r="F234" s="107"/>
      <c r="G234" s="108"/>
      <c r="H234" s="107"/>
      <c r="I234" s="107"/>
      <c r="J234" s="108"/>
      <c r="K234" s="107"/>
      <c r="L234" s="638"/>
      <c r="M234" s="107"/>
      <c r="N234" s="107"/>
      <c r="O234" s="107"/>
      <c r="P234" s="107"/>
      <c r="Q234" s="107"/>
      <c r="R234" s="107"/>
      <c r="S234" s="107"/>
      <c r="T234" s="107"/>
      <c r="U234" s="108"/>
      <c r="V234" s="107"/>
      <c r="W234" s="108"/>
      <c r="X234" s="107"/>
      <c r="Y234" s="108"/>
      <c r="Z234" s="107"/>
      <c r="AA234" s="107"/>
      <c r="AB234" s="109"/>
      <c r="AC234" s="109"/>
      <c r="AD234" s="110"/>
      <c r="AE234" s="645"/>
    </row>
    <row r="235" spans="1:31" x14ac:dyDescent="0.15">
      <c r="A235" s="110"/>
      <c r="B235" s="107"/>
      <c r="C235" s="637"/>
      <c r="D235" s="109"/>
      <c r="E235" s="107"/>
      <c r="F235" s="107"/>
      <c r="G235" s="108"/>
      <c r="H235" s="107"/>
      <c r="I235" s="107"/>
      <c r="J235" s="108"/>
      <c r="K235" s="107"/>
      <c r="L235" s="638"/>
      <c r="M235" s="107"/>
      <c r="N235" s="107"/>
      <c r="O235" s="107"/>
      <c r="P235" s="107"/>
      <c r="Q235" s="107"/>
      <c r="R235" s="107"/>
      <c r="S235" s="107"/>
      <c r="T235" s="107"/>
      <c r="U235" s="108"/>
      <c r="V235" s="107"/>
      <c r="W235" s="108"/>
      <c r="X235" s="107"/>
      <c r="Y235" s="108"/>
      <c r="Z235" s="107"/>
      <c r="AA235" s="107"/>
      <c r="AB235" s="109"/>
      <c r="AC235" s="109"/>
      <c r="AD235" s="110"/>
      <c r="AE235" s="645"/>
    </row>
    <row r="236" spans="1:31" x14ac:dyDescent="0.15">
      <c r="A236" s="110"/>
      <c r="B236" s="107"/>
      <c r="C236" s="637"/>
      <c r="D236" s="109"/>
      <c r="E236" s="107"/>
      <c r="F236" s="107"/>
      <c r="G236" s="108"/>
      <c r="H236" s="107"/>
      <c r="I236" s="107"/>
      <c r="J236" s="108"/>
      <c r="K236" s="107"/>
      <c r="L236" s="638"/>
      <c r="M236" s="107"/>
      <c r="N236" s="107"/>
      <c r="O236" s="107"/>
      <c r="P236" s="107"/>
      <c r="Q236" s="107"/>
      <c r="R236" s="107"/>
      <c r="S236" s="107"/>
      <c r="T236" s="107"/>
      <c r="U236" s="108"/>
      <c r="V236" s="107"/>
      <c r="W236" s="108"/>
      <c r="X236" s="107"/>
      <c r="Y236" s="108"/>
      <c r="Z236" s="107"/>
      <c r="AA236" s="107"/>
      <c r="AB236" s="109"/>
      <c r="AC236" s="109"/>
      <c r="AD236" s="110"/>
      <c r="AE236" s="645"/>
    </row>
    <row r="237" spans="1:31" x14ac:dyDescent="0.15">
      <c r="A237" s="110"/>
      <c r="B237" s="107"/>
      <c r="C237" s="637"/>
      <c r="D237" s="109"/>
      <c r="E237" s="107"/>
      <c r="F237" s="107"/>
      <c r="G237" s="108"/>
      <c r="H237" s="107"/>
      <c r="I237" s="107"/>
      <c r="J237" s="108"/>
      <c r="K237" s="107"/>
      <c r="L237" s="638"/>
      <c r="M237" s="107"/>
      <c r="N237" s="107"/>
      <c r="O237" s="107"/>
      <c r="P237" s="107"/>
      <c r="Q237" s="107"/>
      <c r="R237" s="107"/>
      <c r="S237" s="107"/>
      <c r="T237" s="107"/>
      <c r="U237" s="108"/>
      <c r="V237" s="107"/>
      <c r="W237" s="108"/>
      <c r="X237" s="107"/>
      <c r="Y237" s="108"/>
      <c r="Z237" s="107"/>
      <c r="AA237" s="107"/>
      <c r="AB237" s="109"/>
      <c r="AC237" s="109"/>
      <c r="AD237" s="110"/>
      <c r="AE237" s="645"/>
    </row>
    <row r="238" spans="1:31" x14ac:dyDescent="0.15">
      <c r="A238" s="110"/>
      <c r="B238" s="107"/>
      <c r="C238" s="637"/>
      <c r="D238" s="109"/>
      <c r="E238" s="107"/>
      <c r="F238" s="107"/>
      <c r="G238" s="108"/>
      <c r="H238" s="107"/>
      <c r="I238" s="107"/>
      <c r="J238" s="108"/>
      <c r="K238" s="107"/>
      <c r="L238" s="638"/>
      <c r="M238" s="107"/>
      <c r="N238" s="107"/>
      <c r="O238" s="107"/>
      <c r="P238" s="107"/>
      <c r="Q238" s="107"/>
      <c r="R238" s="107"/>
      <c r="S238" s="107"/>
      <c r="T238" s="107"/>
      <c r="U238" s="108"/>
      <c r="V238" s="107"/>
      <c r="W238" s="108"/>
      <c r="X238" s="107"/>
      <c r="Y238" s="108"/>
      <c r="Z238" s="107"/>
      <c r="AA238" s="107"/>
      <c r="AB238" s="109"/>
      <c r="AC238" s="109"/>
      <c r="AD238" s="110"/>
      <c r="AE238" s="645"/>
    </row>
    <row r="239" spans="1:31" x14ac:dyDescent="0.15">
      <c r="A239" s="110"/>
      <c r="B239" s="107"/>
      <c r="C239" s="637"/>
      <c r="D239" s="109"/>
      <c r="E239" s="107"/>
      <c r="F239" s="107"/>
      <c r="G239" s="108"/>
      <c r="H239" s="107"/>
      <c r="I239" s="107"/>
      <c r="J239" s="108"/>
      <c r="K239" s="107"/>
      <c r="L239" s="638"/>
      <c r="M239" s="107"/>
      <c r="N239" s="107"/>
      <c r="O239" s="107"/>
      <c r="P239" s="107"/>
      <c r="Q239" s="107"/>
      <c r="R239" s="107"/>
      <c r="S239" s="107"/>
      <c r="T239" s="107"/>
      <c r="U239" s="108"/>
      <c r="V239" s="107"/>
      <c r="W239" s="108"/>
      <c r="X239" s="107"/>
      <c r="Y239" s="108"/>
      <c r="Z239" s="107"/>
      <c r="AA239" s="107"/>
      <c r="AB239" s="109"/>
      <c r="AC239" s="109"/>
      <c r="AD239" s="110"/>
      <c r="AE239" s="645"/>
    </row>
    <row r="240" spans="1:31" x14ac:dyDescent="0.15">
      <c r="A240" s="110"/>
      <c r="B240" s="107"/>
      <c r="C240" s="637"/>
      <c r="D240" s="109"/>
      <c r="E240" s="107"/>
      <c r="F240" s="107"/>
      <c r="G240" s="108"/>
      <c r="H240" s="107"/>
      <c r="I240" s="107"/>
      <c r="J240" s="108"/>
      <c r="K240" s="107"/>
      <c r="L240" s="638"/>
      <c r="M240" s="107"/>
      <c r="N240" s="107"/>
      <c r="O240" s="107"/>
      <c r="P240" s="107"/>
      <c r="Q240" s="107"/>
      <c r="R240" s="107"/>
      <c r="S240" s="107"/>
      <c r="T240" s="107"/>
      <c r="U240" s="108"/>
      <c r="V240" s="107"/>
      <c r="W240" s="108"/>
      <c r="X240" s="107"/>
      <c r="Y240" s="108"/>
      <c r="Z240" s="107"/>
      <c r="AA240" s="107"/>
      <c r="AB240" s="109"/>
      <c r="AC240" s="109"/>
      <c r="AD240" s="110"/>
      <c r="AE240" s="645"/>
    </row>
    <row r="241" spans="1:31" x14ac:dyDescent="0.15">
      <c r="A241" s="110"/>
      <c r="B241" s="107"/>
      <c r="C241" s="637"/>
      <c r="D241" s="109"/>
      <c r="E241" s="107"/>
      <c r="F241" s="107"/>
      <c r="G241" s="108"/>
      <c r="H241" s="107"/>
      <c r="I241" s="107"/>
      <c r="J241" s="108"/>
      <c r="K241" s="107"/>
      <c r="L241" s="638"/>
      <c r="M241" s="107"/>
      <c r="N241" s="107"/>
      <c r="O241" s="107"/>
      <c r="P241" s="107"/>
      <c r="Q241" s="107"/>
      <c r="R241" s="107"/>
      <c r="S241" s="107"/>
      <c r="T241" s="107"/>
      <c r="U241" s="108"/>
      <c r="V241" s="107"/>
      <c r="W241" s="108"/>
      <c r="X241" s="107"/>
      <c r="Y241" s="108"/>
      <c r="Z241" s="107"/>
      <c r="AA241" s="107"/>
      <c r="AB241" s="109"/>
      <c r="AC241" s="109"/>
      <c r="AD241" s="110"/>
      <c r="AE241" s="645"/>
    </row>
    <row r="242" spans="1:31" x14ac:dyDescent="0.15">
      <c r="A242" s="110"/>
      <c r="B242" s="107"/>
      <c r="C242" s="637"/>
      <c r="D242" s="109"/>
      <c r="E242" s="107"/>
      <c r="F242" s="107"/>
      <c r="G242" s="108"/>
      <c r="H242" s="107"/>
      <c r="I242" s="107"/>
      <c r="J242" s="108"/>
      <c r="K242" s="107"/>
      <c r="L242" s="638"/>
      <c r="M242" s="107"/>
      <c r="N242" s="107"/>
      <c r="O242" s="107"/>
      <c r="P242" s="107"/>
      <c r="Q242" s="107"/>
      <c r="R242" s="107"/>
      <c r="S242" s="107"/>
      <c r="T242" s="107"/>
      <c r="U242" s="108"/>
      <c r="V242" s="107"/>
      <c r="W242" s="108"/>
      <c r="X242" s="107"/>
      <c r="Y242" s="108"/>
      <c r="Z242" s="107"/>
      <c r="AA242" s="107"/>
      <c r="AB242" s="109"/>
      <c r="AC242" s="109"/>
      <c r="AD242" s="110"/>
      <c r="AE242" s="645"/>
    </row>
    <row r="243" spans="1:31" x14ac:dyDescent="0.15">
      <c r="A243" s="110"/>
      <c r="B243" s="107"/>
      <c r="C243" s="637"/>
      <c r="D243" s="109"/>
      <c r="E243" s="107"/>
      <c r="F243" s="107"/>
      <c r="G243" s="108"/>
      <c r="H243" s="107"/>
      <c r="I243" s="107"/>
      <c r="J243" s="108"/>
      <c r="K243" s="107"/>
      <c r="L243" s="638"/>
      <c r="M243" s="107"/>
      <c r="N243" s="107"/>
      <c r="O243" s="107"/>
      <c r="P243" s="107"/>
      <c r="Q243" s="107"/>
      <c r="R243" s="107"/>
      <c r="S243" s="107"/>
      <c r="T243" s="107"/>
      <c r="U243" s="108"/>
      <c r="V243" s="107"/>
      <c r="W243" s="108"/>
      <c r="X243" s="107"/>
      <c r="Y243" s="108"/>
      <c r="Z243" s="107"/>
      <c r="AA243" s="107"/>
      <c r="AB243" s="109"/>
      <c r="AC243" s="109"/>
      <c r="AD243" s="110"/>
      <c r="AE243" s="645"/>
    </row>
    <row r="244" spans="1:31" x14ac:dyDescent="0.15">
      <c r="A244" s="110"/>
      <c r="B244" s="107"/>
      <c r="C244" s="637"/>
      <c r="D244" s="109"/>
      <c r="E244" s="107"/>
      <c r="F244" s="107"/>
      <c r="G244" s="108"/>
      <c r="H244" s="107"/>
      <c r="I244" s="107"/>
      <c r="J244" s="108"/>
      <c r="K244" s="107"/>
      <c r="L244" s="638"/>
      <c r="M244" s="107"/>
      <c r="N244" s="107"/>
      <c r="O244" s="107"/>
      <c r="P244" s="107"/>
      <c r="Q244" s="107"/>
      <c r="R244" s="107"/>
      <c r="S244" s="107"/>
      <c r="T244" s="107"/>
      <c r="U244" s="108"/>
      <c r="V244" s="107"/>
      <c r="W244" s="108"/>
      <c r="X244" s="107"/>
      <c r="Y244" s="108"/>
      <c r="Z244" s="107"/>
      <c r="AA244" s="107"/>
      <c r="AB244" s="109"/>
      <c r="AC244" s="109"/>
      <c r="AD244" s="110"/>
      <c r="AE244" s="645"/>
    </row>
    <row r="245" spans="1:31" x14ac:dyDescent="0.15">
      <c r="A245" s="110"/>
      <c r="B245" s="107"/>
      <c r="C245" s="637"/>
      <c r="D245" s="109"/>
      <c r="E245" s="107"/>
      <c r="F245" s="107"/>
      <c r="G245" s="108"/>
      <c r="H245" s="107"/>
      <c r="I245" s="107"/>
      <c r="J245" s="108"/>
      <c r="K245" s="107"/>
      <c r="L245" s="638"/>
      <c r="M245" s="107"/>
      <c r="N245" s="107"/>
      <c r="O245" s="107"/>
      <c r="P245" s="107"/>
      <c r="Q245" s="107"/>
      <c r="R245" s="107"/>
      <c r="S245" s="107"/>
      <c r="T245" s="107"/>
      <c r="U245" s="108"/>
      <c r="V245" s="107"/>
      <c r="W245" s="108"/>
      <c r="X245" s="107"/>
      <c r="Y245" s="108"/>
      <c r="Z245" s="107"/>
      <c r="AA245" s="107"/>
      <c r="AB245" s="109"/>
      <c r="AC245" s="109"/>
      <c r="AD245" s="110"/>
      <c r="AE245" s="645"/>
    </row>
    <row r="246" spans="1:31" x14ac:dyDescent="0.15">
      <c r="A246" s="110"/>
      <c r="B246" s="107"/>
      <c r="C246" s="637"/>
      <c r="D246" s="109"/>
      <c r="E246" s="107"/>
      <c r="F246" s="107"/>
      <c r="G246" s="108"/>
      <c r="H246" s="107"/>
      <c r="I246" s="107"/>
      <c r="J246" s="108"/>
      <c r="K246" s="107"/>
      <c r="L246" s="638"/>
      <c r="M246" s="107"/>
      <c r="N246" s="107"/>
      <c r="O246" s="107"/>
      <c r="P246" s="107"/>
      <c r="Q246" s="107"/>
      <c r="R246" s="107"/>
      <c r="S246" s="107"/>
      <c r="T246" s="107"/>
      <c r="U246" s="108"/>
      <c r="V246" s="107"/>
      <c r="W246" s="108"/>
      <c r="X246" s="107"/>
      <c r="Y246" s="108"/>
      <c r="Z246" s="107"/>
      <c r="AA246" s="107"/>
      <c r="AB246" s="109"/>
      <c r="AC246" s="109"/>
      <c r="AD246" s="110"/>
      <c r="AE246" s="645"/>
    </row>
    <row r="247" spans="1:31" x14ac:dyDescent="0.15">
      <c r="A247" s="110"/>
      <c r="B247" s="107"/>
      <c r="C247" s="637"/>
      <c r="D247" s="109"/>
      <c r="E247" s="107"/>
      <c r="F247" s="107"/>
      <c r="G247" s="108"/>
      <c r="H247" s="107"/>
      <c r="I247" s="107"/>
      <c r="J247" s="108"/>
      <c r="K247" s="107"/>
      <c r="L247" s="638"/>
      <c r="M247" s="107"/>
      <c r="N247" s="107"/>
      <c r="O247" s="107"/>
      <c r="P247" s="107"/>
      <c r="Q247" s="107"/>
      <c r="R247" s="107"/>
      <c r="S247" s="107"/>
      <c r="T247" s="107"/>
      <c r="U247" s="108"/>
      <c r="V247" s="107"/>
      <c r="W247" s="108"/>
      <c r="X247" s="107"/>
      <c r="Y247" s="108"/>
      <c r="Z247" s="107"/>
      <c r="AA247" s="107"/>
      <c r="AB247" s="109"/>
      <c r="AC247" s="109"/>
      <c r="AD247" s="110"/>
      <c r="AE247" s="645"/>
    </row>
    <row r="248" spans="1:31" x14ac:dyDescent="0.15">
      <c r="A248" s="110"/>
      <c r="B248" s="107"/>
      <c r="C248" s="637"/>
      <c r="D248" s="109"/>
      <c r="E248" s="107"/>
      <c r="F248" s="107"/>
      <c r="G248" s="108"/>
      <c r="H248" s="107"/>
      <c r="I248" s="107"/>
      <c r="J248" s="108"/>
      <c r="K248" s="107"/>
      <c r="L248" s="638"/>
      <c r="M248" s="107"/>
      <c r="N248" s="107"/>
      <c r="O248" s="107"/>
      <c r="P248" s="107"/>
      <c r="Q248" s="107"/>
      <c r="R248" s="107"/>
      <c r="S248" s="107"/>
      <c r="T248" s="107"/>
      <c r="U248" s="108"/>
      <c r="V248" s="107"/>
      <c r="W248" s="108"/>
      <c r="X248" s="107"/>
      <c r="Y248" s="108"/>
      <c r="Z248" s="107"/>
      <c r="AA248" s="107"/>
      <c r="AB248" s="109"/>
      <c r="AC248" s="109"/>
      <c r="AD248" s="110"/>
      <c r="AE248" s="645"/>
    </row>
    <row r="249" spans="1:31" x14ac:dyDescent="0.15">
      <c r="A249" s="110"/>
      <c r="B249" s="107"/>
      <c r="C249" s="637"/>
      <c r="D249" s="109"/>
      <c r="E249" s="107"/>
      <c r="F249" s="107"/>
      <c r="G249" s="108"/>
      <c r="H249" s="107"/>
      <c r="I249" s="107"/>
      <c r="J249" s="108"/>
      <c r="K249" s="107"/>
      <c r="L249" s="638"/>
      <c r="M249" s="107"/>
      <c r="N249" s="107"/>
      <c r="O249" s="107"/>
      <c r="P249" s="107"/>
      <c r="Q249" s="107"/>
      <c r="R249" s="107"/>
      <c r="S249" s="107"/>
      <c r="T249" s="107"/>
      <c r="U249" s="108"/>
      <c r="V249" s="107"/>
      <c r="W249" s="108"/>
      <c r="X249" s="107"/>
      <c r="Y249" s="108"/>
      <c r="Z249" s="107"/>
      <c r="AA249" s="107"/>
      <c r="AB249" s="109"/>
      <c r="AC249" s="109"/>
      <c r="AD249" s="110"/>
      <c r="AE249" s="645"/>
    </row>
    <row r="250" spans="1:31" x14ac:dyDescent="0.15">
      <c r="A250" s="110"/>
      <c r="B250" s="107"/>
      <c r="C250" s="637"/>
      <c r="D250" s="109"/>
      <c r="E250" s="107"/>
      <c r="F250" s="107"/>
      <c r="G250" s="108"/>
      <c r="H250" s="107"/>
      <c r="I250" s="107"/>
      <c r="J250" s="108"/>
      <c r="K250" s="107"/>
      <c r="L250" s="638"/>
      <c r="M250" s="107"/>
      <c r="N250" s="107"/>
      <c r="O250" s="107"/>
      <c r="P250" s="107"/>
      <c r="Q250" s="107"/>
      <c r="R250" s="107"/>
      <c r="S250" s="107"/>
      <c r="T250" s="107"/>
      <c r="U250" s="108"/>
      <c r="V250" s="107"/>
      <c r="W250" s="108"/>
      <c r="X250" s="107"/>
      <c r="Y250" s="108"/>
      <c r="Z250" s="107"/>
      <c r="AA250" s="107"/>
      <c r="AB250" s="109"/>
      <c r="AC250" s="109"/>
      <c r="AD250" s="110"/>
      <c r="AE250" s="645"/>
    </row>
    <row r="251" spans="1:31" x14ac:dyDescent="0.15">
      <c r="A251" s="110"/>
      <c r="B251" s="107"/>
      <c r="C251" s="637"/>
      <c r="D251" s="109"/>
      <c r="E251" s="107"/>
      <c r="F251" s="107"/>
      <c r="G251" s="108"/>
      <c r="H251" s="107"/>
      <c r="I251" s="107"/>
      <c r="J251" s="108"/>
      <c r="K251" s="107"/>
      <c r="L251" s="638"/>
      <c r="M251" s="107"/>
      <c r="N251" s="107"/>
      <c r="O251" s="107"/>
      <c r="P251" s="107"/>
      <c r="Q251" s="107"/>
      <c r="R251" s="107"/>
      <c r="S251" s="107"/>
      <c r="T251" s="107"/>
      <c r="U251" s="108"/>
      <c r="V251" s="107"/>
      <c r="W251" s="108"/>
      <c r="X251" s="107"/>
      <c r="Y251" s="108"/>
      <c r="Z251" s="107"/>
      <c r="AA251" s="107"/>
      <c r="AB251" s="109"/>
      <c r="AC251" s="109"/>
      <c r="AD251" s="110"/>
      <c r="AE251" s="645"/>
    </row>
    <row r="252" spans="1:31" x14ac:dyDescent="0.15">
      <c r="A252" s="110"/>
      <c r="B252" s="107"/>
      <c r="C252" s="637"/>
      <c r="D252" s="109"/>
      <c r="E252" s="107"/>
      <c r="F252" s="107"/>
      <c r="G252" s="108"/>
      <c r="H252" s="107"/>
      <c r="I252" s="107"/>
      <c r="J252" s="108"/>
      <c r="K252" s="107"/>
      <c r="L252" s="638"/>
      <c r="M252" s="107"/>
      <c r="N252" s="107"/>
      <c r="O252" s="107"/>
      <c r="P252" s="107"/>
      <c r="Q252" s="107"/>
      <c r="R252" s="107"/>
      <c r="S252" s="107"/>
      <c r="T252" s="107"/>
      <c r="U252" s="108"/>
      <c r="V252" s="107"/>
      <c r="W252" s="108"/>
      <c r="X252" s="107"/>
      <c r="Y252" s="108"/>
      <c r="Z252" s="107"/>
      <c r="AA252" s="107"/>
      <c r="AB252" s="109"/>
      <c r="AC252" s="109"/>
      <c r="AD252" s="110"/>
      <c r="AE252" s="645"/>
    </row>
    <row r="253" spans="1:31" x14ac:dyDescent="0.15">
      <c r="A253" s="110"/>
      <c r="B253" s="107"/>
      <c r="C253" s="637"/>
      <c r="D253" s="109"/>
      <c r="E253" s="107"/>
      <c r="F253" s="107"/>
      <c r="G253" s="108"/>
      <c r="H253" s="107"/>
      <c r="I253" s="107"/>
      <c r="J253" s="108"/>
      <c r="K253" s="107"/>
      <c r="L253" s="638"/>
      <c r="M253" s="107"/>
      <c r="N253" s="107"/>
      <c r="O253" s="107"/>
      <c r="P253" s="107"/>
      <c r="Q253" s="107"/>
      <c r="R253" s="107"/>
      <c r="S253" s="107"/>
      <c r="T253" s="107"/>
      <c r="U253" s="108"/>
      <c r="V253" s="107"/>
      <c r="W253" s="108"/>
      <c r="X253" s="107"/>
      <c r="Y253" s="108"/>
      <c r="Z253" s="107"/>
      <c r="AA253" s="107"/>
      <c r="AB253" s="109"/>
      <c r="AC253" s="109"/>
      <c r="AD253" s="110"/>
      <c r="AE253" s="645"/>
    </row>
    <row r="254" spans="1:31" x14ac:dyDescent="0.15">
      <c r="A254" s="110"/>
      <c r="B254" s="107"/>
      <c r="C254" s="637"/>
      <c r="D254" s="109"/>
      <c r="E254" s="107"/>
      <c r="F254" s="107"/>
      <c r="G254" s="108"/>
      <c r="H254" s="107"/>
      <c r="I254" s="107"/>
      <c r="J254" s="108"/>
      <c r="K254" s="107"/>
      <c r="L254" s="638"/>
      <c r="M254" s="107"/>
      <c r="N254" s="107"/>
      <c r="O254" s="107"/>
      <c r="P254" s="107"/>
      <c r="Q254" s="107"/>
      <c r="R254" s="107"/>
      <c r="S254" s="107"/>
      <c r="T254" s="107"/>
      <c r="U254" s="108"/>
      <c r="V254" s="107"/>
      <c r="W254" s="108"/>
      <c r="X254" s="107"/>
      <c r="Y254" s="108"/>
      <c r="Z254" s="107"/>
      <c r="AA254" s="107"/>
      <c r="AB254" s="109"/>
      <c r="AC254" s="109"/>
      <c r="AD254" s="110"/>
      <c r="AE254" s="645"/>
    </row>
    <row r="255" spans="1:31" x14ac:dyDescent="0.15">
      <c r="A255" s="110"/>
      <c r="B255" s="107"/>
      <c r="C255" s="637"/>
      <c r="D255" s="109"/>
      <c r="E255" s="107"/>
      <c r="F255" s="107"/>
      <c r="G255" s="108"/>
      <c r="H255" s="107"/>
      <c r="I255" s="107"/>
      <c r="J255" s="108"/>
      <c r="K255" s="107"/>
      <c r="L255" s="638"/>
      <c r="M255" s="107"/>
      <c r="N255" s="107"/>
      <c r="O255" s="107"/>
      <c r="P255" s="107"/>
      <c r="Q255" s="107"/>
      <c r="R255" s="107"/>
      <c r="S255" s="107"/>
      <c r="T255" s="107"/>
      <c r="U255" s="108"/>
      <c r="V255" s="107"/>
      <c r="W255" s="108"/>
      <c r="X255" s="107"/>
      <c r="Y255" s="108"/>
      <c r="Z255" s="107"/>
      <c r="AA255" s="107"/>
      <c r="AB255" s="109"/>
      <c r="AC255" s="109"/>
      <c r="AD255" s="110"/>
      <c r="AE255" s="645"/>
    </row>
    <row r="256" spans="1:31" x14ac:dyDescent="0.15">
      <c r="A256" s="110"/>
      <c r="B256" s="107"/>
      <c r="C256" s="637"/>
      <c r="D256" s="109"/>
      <c r="E256" s="107"/>
      <c r="F256" s="107"/>
      <c r="G256" s="108"/>
      <c r="H256" s="107"/>
      <c r="I256" s="107"/>
      <c r="J256" s="108"/>
      <c r="K256" s="107"/>
      <c r="L256" s="638"/>
      <c r="M256" s="107"/>
      <c r="N256" s="107"/>
      <c r="O256" s="107"/>
      <c r="P256" s="107"/>
      <c r="Q256" s="107"/>
      <c r="R256" s="107"/>
      <c r="S256" s="107"/>
      <c r="T256" s="107"/>
      <c r="U256" s="108"/>
      <c r="V256" s="107"/>
      <c r="W256" s="108"/>
      <c r="X256" s="107"/>
      <c r="Y256" s="108"/>
      <c r="Z256" s="107"/>
      <c r="AA256" s="107"/>
      <c r="AB256" s="109"/>
      <c r="AC256" s="109"/>
      <c r="AD256" s="110"/>
      <c r="AE256" s="645"/>
    </row>
    <row r="257" spans="1:31" x14ac:dyDescent="0.15">
      <c r="A257" s="110"/>
      <c r="B257" s="107"/>
      <c r="C257" s="637"/>
      <c r="D257" s="109"/>
      <c r="E257" s="107"/>
      <c r="F257" s="107"/>
      <c r="G257" s="108"/>
      <c r="H257" s="107"/>
      <c r="I257" s="107"/>
      <c r="J257" s="108"/>
      <c r="K257" s="107"/>
      <c r="L257" s="638"/>
      <c r="M257" s="107"/>
      <c r="N257" s="107"/>
      <c r="O257" s="107"/>
      <c r="P257" s="107"/>
      <c r="Q257" s="107"/>
      <c r="R257" s="107"/>
      <c r="S257" s="107"/>
      <c r="T257" s="107"/>
      <c r="U257" s="108"/>
      <c r="V257" s="107"/>
      <c r="W257" s="108"/>
      <c r="X257" s="107"/>
      <c r="Y257" s="108"/>
      <c r="Z257" s="107"/>
      <c r="AA257" s="107"/>
      <c r="AB257" s="109"/>
      <c r="AC257" s="109"/>
      <c r="AD257" s="110"/>
      <c r="AE257" s="645"/>
    </row>
    <row r="258" spans="1:31" x14ac:dyDescent="0.15">
      <c r="A258" s="110"/>
      <c r="B258" s="107"/>
      <c r="C258" s="637"/>
      <c r="D258" s="109"/>
      <c r="E258" s="107"/>
      <c r="F258" s="107"/>
      <c r="G258" s="108"/>
      <c r="H258" s="107"/>
      <c r="I258" s="107"/>
      <c r="J258" s="108"/>
      <c r="K258" s="107"/>
      <c r="L258" s="638"/>
      <c r="M258" s="107"/>
      <c r="N258" s="107"/>
      <c r="O258" s="107"/>
      <c r="P258" s="107"/>
      <c r="Q258" s="107"/>
      <c r="R258" s="107"/>
      <c r="S258" s="107"/>
      <c r="T258" s="107"/>
      <c r="U258" s="108"/>
      <c r="V258" s="107"/>
      <c r="W258" s="108"/>
      <c r="X258" s="107"/>
      <c r="Y258" s="108"/>
      <c r="Z258" s="107"/>
      <c r="AA258" s="107"/>
      <c r="AB258" s="109"/>
      <c r="AC258" s="109"/>
      <c r="AD258" s="110"/>
      <c r="AE258" s="645"/>
    </row>
    <row r="259" spans="1:31" x14ac:dyDescent="0.15">
      <c r="A259" s="110"/>
      <c r="B259" s="107"/>
      <c r="C259" s="637"/>
      <c r="D259" s="109"/>
      <c r="E259" s="107"/>
      <c r="F259" s="107"/>
      <c r="G259" s="108"/>
      <c r="H259" s="107"/>
      <c r="I259" s="107"/>
      <c r="J259" s="108"/>
      <c r="K259" s="107"/>
      <c r="L259" s="638"/>
      <c r="M259" s="107"/>
      <c r="N259" s="107"/>
      <c r="O259" s="107"/>
      <c r="P259" s="107"/>
      <c r="Q259" s="107"/>
      <c r="R259" s="107"/>
      <c r="S259" s="107"/>
      <c r="T259" s="107"/>
      <c r="U259" s="108"/>
      <c r="V259" s="107"/>
      <c r="W259" s="108"/>
      <c r="X259" s="107"/>
      <c r="Y259" s="108"/>
      <c r="Z259" s="107"/>
      <c r="AA259" s="107"/>
      <c r="AB259" s="109"/>
      <c r="AC259" s="109"/>
      <c r="AD259" s="110"/>
      <c r="AE259" s="645"/>
    </row>
    <row r="260" spans="1:31" x14ac:dyDescent="0.15">
      <c r="A260" s="110"/>
      <c r="B260" s="107"/>
      <c r="C260" s="637"/>
      <c r="D260" s="109"/>
      <c r="E260" s="107"/>
      <c r="F260" s="107"/>
      <c r="G260" s="108"/>
      <c r="H260" s="107"/>
      <c r="I260" s="107"/>
      <c r="J260" s="108"/>
      <c r="K260" s="107"/>
      <c r="L260" s="638"/>
      <c r="M260" s="107"/>
      <c r="N260" s="107"/>
      <c r="O260" s="107"/>
      <c r="P260" s="107"/>
      <c r="Q260" s="107"/>
      <c r="R260" s="107"/>
      <c r="S260" s="107"/>
      <c r="T260" s="107"/>
      <c r="U260" s="108"/>
      <c r="V260" s="107"/>
      <c r="W260" s="108"/>
      <c r="X260" s="107"/>
      <c r="Y260" s="108"/>
      <c r="Z260" s="107"/>
      <c r="AA260" s="107"/>
      <c r="AB260" s="109"/>
      <c r="AC260" s="109"/>
      <c r="AD260" s="110"/>
      <c r="AE260" s="645"/>
    </row>
    <row r="261" spans="1:31" x14ac:dyDescent="0.15">
      <c r="A261" s="110"/>
      <c r="B261" s="107"/>
      <c r="C261" s="637"/>
      <c r="D261" s="109"/>
      <c r="E261" s="107"/>
      <c r="F261" s="107"/>
      <c r="G261" s="108"/>
      <c r="H261" s="107"/>
      <c r="I261" s="107"/>
      <c r="J261" s="108"/>
      <c r="K261" s="107"/>
      <c r="L261" s="638"/>
      <c r="M261" s="107"/>
      <c r="N261" s="107"/>
      <c r="O261" s="107"/>
      <c r="P261" s="107"/>
      <c r="Q261" s="107"/>
      <c r="R261" s="107"/>
      <c r="S261" s="107"/>
      <c r="T261" s="107"/>
      <c r="U261" s="108"/>
      <c r="V261" s="107"/>
      <c r="W261" s="108"/>
      <c r="X261" s="107"/>
      <c r="Y261" s="108"/>
      <c r="Z261" s="107"/>
      <c r="AA261" s="107"/>
      <c r="AB261" s="109"/>
      <c r="AC261" s="109"/>
      <c r="AD261" s="110"/>
      <c r="AE261" s="645"/>
    </row>
    <row r="262" spans="1:31" x14ac:dyDescent="0.15">
      <c r="A262" s="110"/>
      <c r="B262" s="107"/>
      <c r="C262" s="637"/>
      <c r="D262" s="109"/>
      <c r="E262" s="107"/>
      <c r="F262" s="107"/>
      <c r="G262" s="108"/>
      <c r="H262" s="107"/>
      <c r="I262" s="107"/>
      <c r="J262" s="108"/>
      <c r="K262" s="107"/>
      <c r="L262" s="638"/>
      <c r="M262" s="107"/>
      <c r="N262" s="107"/>
      <c r="O262" s="107"/>
      <c r="P262" s="107"/>
      <c r="Q262" s="107"/>
      <c r="R262" s="107"/>
      <c r="S262" s="107"/>
      <c r="T262" s="107"/>
      <c r="U262" s="108"/>
      <c r="V262" s="107"/>
      <c r="W262" s="108"/>
      <c r="X262" s="107"/>
      <c r="Y262" s="108"/>
      <c r="Z262" s="107"/>
      <c r="AA262" s="107"/>
      <c r="AB262" s="109"/>
      <c r="AC262" s="109"/>
      <c r="AD262" s="110"/>
      <c r="AE262" s="645"/>
    </row>
    <row r="263" spans="1:31" x14ac:dyDescent="0.15">
      <c r="A263" s="110"/>
      <c r="B263" s="107"/>
      <c r="C263" s="637"/>
      <c r="D263" s="109"/>
      <c r="E263" s="107"/>
      <c r="F263" s="107"/>
      <c r="G263" s="108"/>
      <c r="H263" s="107"/>
      <c r="I263" s="107"/>
      <c r="J263" s="108"/>
      <c r="K263" s="107"/>
      <c r="L263" s="638"/>
      <c r="M263" s="107"/>
      <c r="N263" s="107"/>
      <c r="O263" s="107"/>
      <c r="P263" s="107"/>
      <c r="Q263" s="107"/>
      <c r="R263" s="107"/>
      <c r="S263" s="107"/>
      <c r="T263" s="107"/>
      <c r="U263" s="108"/>
      <c r="V263" s="107"/>
      <c r="W263" s="108"/>
      <c r="X263" s="107"/>
      <c r="Y263" s="108"/>
      <c r="Z263" s="107"/>
      <c r="AA263" s="107"/>
      <c r="AB263" s="109"/>
      <c r="AC263" s="109"/>
      <c r="AD263" s="110"/>
      <c r="AE263" s="645"/>
    </row>
    <row r="264" spans="1:31" x14ac:dyDescent="0.15">
      <c r="A264" s="110"/>
      <c r="B264" s="107"/>
      <c r="C264" s="637"/>
      <c r="D264" s="109"/>
      <c r="E264" s="107"/>
      <c r="F264" s="107"/>
      <c r="G264" s="108"/>
      <c r="H264" s="107"/>
      <c r="I264" s="107"/>
      <c r="J264" s="108"/>
      <c r="K264" s="107"/>
      <c r="L264" s="638"/>
      <c r="M264" s="107"/>
      <c r="N264" s="107"/>
      <c r="O264" s="107"/>
      <c r="P264" s="107"/>
      <c r="Q264" s="107"/>
      <c r="R264" s="107"/>
      <c r="S264" s="107"/>
      <c r="T264" s="107"/>
      <c r="U264" s="108"/>
      <c r="V264" s="107"/>
      <c r="W264" s="108"/>
      <c r="X264" s="107"/>
      <c r="Y264" s="108"/>
      <c r="Z264" s="107"/>
      <c r="AA264" s="107"/>
      <c r="AB264" s="109"/>
      <c r="AC264" s="109"/>
      <c r="AD264" s="110"/>
      <c r="AE264" s="645"/>
    </row>
    <row r="265" spans="1:31" x14ac:dyDescent="0.15">
      <c r="A265" s="110"/>
      <c r="B265" s="107"/>
      <c r="C265" s="637"/>
      <c r="D265" s="109"/>
      <c r="E265" s="107"/>
      <c r="F265" s="107"/>
      <c r="G265" s="108"/>
      <c r="H265" s="107"/>
      <c r="I265" s="107"/>
      <c r="J265" s="108"/>
      <c r="K265" s="107"/>
      <c r="L265" s="638"/>
      <c r="M265" s="107"/>
      <c r="N265" s="107"/>
      <c r="O265" s="107"/>
      <c r="P265" s="107"/>
      <c r="Q265" s="107"/>
      <c r="R265" s="107"/>
      <c r="S265" s="107"/>
      <c r="T265" s="107"/>
      <c r="U265" s="108"/>
      <c r="V265" s="107"/>
      <c r="W265" s="108"/>
      <c r="X265" s="107"/>
      <c r="Y265" s="108"/>
      <c r="Z265" s="107"/>
      <c r="AA265" s="107"/>
      <c r="AB265" s="109"/>
      <c r="AC265" s="109"/>
      <c r="AD265" s="110"/>
      <c r="AE265" s="645"/>
    </row>
    <row r="266" spans="1:31" x14ac:dyDescent="0.15">
      <c r="A266" s="110"/>
      <c r="B266" s="107"/>
      <c r="C266" s="637"/>
      <c r="D266" s="109"/>
      <c r="E266" s="107"/>
      <c r="F266" s="107"/>
      <c r="G266" s="108"/>
      <c r="H266" s="107"/>
      <c r="I266" s="107"/>
      <c r="J266" s="108"/>
      <c r="K266" s="107"/>
      <c r="L266" s="638"/>
      <c r="M266" s="107"/>
      <c r="N266" s="107"/>
      <c r="O266" s="107"/>
      <c r="P266" s="107"/>
      <c r="Q266" s="107"/>
      <c r="R266" s="107"/>
      <c r="S266" s="107"/>
      <c r="T266" s="107"/>
      <c r="U266" s="108"/>
      <c r="V266" s="107"/>
      <c r="W266" s="108"/>
      <c r="X266" s="107"/>
      <c r="Y266" s="108"/>
      <c r="Z266" s="107"/>
      <c r="AA266" s="107"/>
      <c r="AB266" s="109"/>
      <c r="AC266" s="109"/>
      <c r="AD266" s="110"/>
      <c r="AE266" s="645"/>
    </row>
    <row r="267" spans="1:31" x14ac:dyDescent="0.15">
      <c r="A267" s="110"/>
      <c r="B267" s="107"/>
      <c r="C267" s="637"/>
      <c r="D267" s="109"/>
      <c r="E267" s="107"/>
      <c r="F267" s="107"/>
      <c r="G267" s="108"/>
      <c r="H267" s="107"/>
      <c r="I267" s="107"/>
      <c r="J267" s="108"/>
      <c r="K267" s="107"/>
      <c r="L267" s="638"/>
      <c r="M267" s="107"/>
      <c r="N267" s="107"/>
      <c r="O267" s="107"/>
      <c r="P267" s="107"/>
      <c r="Q267" s="107"/>
      <c r="R267" s="107"/>
      <c r="S267" s="107"/>
      <c r="T267" s="107"/>
      <c r="U267" s="108"/>
      <c r="V267" s="107"/>
      <c r="W267" s="108"/>
      <c r="X267" s="107"/>
      <c r="Y267" s="108"/>
      <c r="Z267" s="107"/>
      <c r="AA267" s="107"/>
      <c r="AB267" s="109"/>
      <c r="AC267" s="109"/>
      <c r="AD267" s="110"/>
      <c r="AE267" s="645"/>
    </row>
    <row r="268" spans="1:31" x14ac:dyDescent="0.15">
      <c r="A268" s="110"/>
      <c r="B268" s="107"/>
      <c r="C268" s="637"/>
      <c r="D268" s="109"/>
      <c r="E268" s="107"/>
      <c r="F268" s="107"/>
      <c r="G268" s="108"/>
      <c r="H268" s="107"/>
      <c r="I268" s="107"/>
      <c r="J268" s="108"/>
      <c r="K268" s="107"/>
      <c r="L268" s="638"/>
      <c r="M268" s="107"/>
      <c r="N268" s="107"/>
      <c r="O268" s="107"/>
      <c r="P268" s="107"/>
      <c r="Q268" s="107"/>
      <c r="R268" s="107"/>
      <c r="S268" s="107"/>
      <c r="T268" s="107"/>
      <c r="U268" s="108"/>
      <c r="V268" s="107"/>
      <c r="W268" s="108"/>
      <c r="X268" s="107"/>
      <c r="Y268" s="108"/>
      <c r="Z268" s="107"/>
      <c r="AA268" s="107"/>
      <c r="AB268" s="109"/>
      <c r="AC268" s="109"/>
      <c r="AD268" s="110"/>
      <c r="AE268" s="645"/>
    </row>
    <row r="269" spans="1:31" x14ac:dyDescent="0.15">
      <c r="A269" s="110"/>
      <c r="B269" s="107"/>
      <c r="C269" s="637"/>
      <c r="D269" s="109"/>
      <c r="E269" s="107"/>
      <c r="F269" s="107"/>
      <c r="G269" s="108"/>
      <c r="H269" s="107"/>
      <c r="I269" s="107"/>
      <c r="J269" s="108"/>
      <c r="K269" s="107"/>
      <c r="L269" s="638"/>
      <c r="M269" s="107"/>
      <c r="N269" s="107"/>
      <c r="O269" s="107"/>
      <c r="P269" s="107"/>
      <c r="Q269" s="107"/>
      <c r="R269" s="107"/>
      <c r="S269" s="107"/>
      <c r="T269" s="107"/>
      <c r="U269" s="108"/>
      <c r="V269" s="107"/>
      <c r="W269" s="108"/>
      <c r="X269" s="107"/>
      <c r="Y269" s="108"/>
      <c r="Z269" s="107"/>
      <c r="AA269" s="107"/>
      <c r="AB269" s="109"/>
      <c r="AC269" s="109"/>
      <c r="AD269" s="110"/>
      <c r="AE269" s="645"/>
    </row>
    <row r="270" spans="1:31" x14ac:dyDescent="0.15">
      <c r="A270" s="110"/>
      <c r="B270" s="107"/>
      <c r="C270" s="637"/>
      <c r="D270" s="109"/>
      <c r="E270" s="107"/>
      <c r="F270" s="107"/>
      <c r="G270" s="108"/>
      <c r="H270" s="107"/>
      <c r="I270" s="107"/>
      <c r="J270" s="108"/>
      <c r="K270" s="107"/>
      <c r="L270" s="638"/>
      <c r="M270" s="107"/>
      <c r="N270" s="107"/>
      <c r="O270" s="107"/>
      <c r="P270" s="107"/>
      <c r="Q270" s="107"/>
      <c r="R270" s="107"/>
      <c r="S270" s="107"/>
      <c r="T270" s="107"/>
      <c r="U270" s="108"/>
      <c r="V270" s="107"/>
      <c r="W270" s="108"/>
      <c r="X270" s="107"/>
      <c r="Y270" s="108"/>
      <c r="Z270" s="107"/>
      <c r="AA270" s="107"/>
      <c r="AB270" s="109"/>
      <c r="AC270" s="109"/>
      <c r="AD270" s="110"/>
      <c r="AE270" s="645"/>
    </row>
    <row r="271" spans="1:31" x14ac:dyDescent="0.15">
      <c r="A271" s="110"/>
      <c r="B271" s="107"/>
      <c r="C271" s="637"/>
      <c r="D271" s="109"/>
      <c r="E271" s="107"/>
      <c r="F271" s="107"/>
      <c r="G271" s="108"/>
      <c r="H271" s="107"/>
      <c r="I271" s="107"/>
      <c r="J271" s="108"/>
      <c r="K271" s="107"/>
      <c r="L271" s="638"/>
      <c r="M271" s="107"/>
      <c r="N271" s="107"/>
      <c r="O271" s="107"/>
      <c r="P271" s="107"/>
      <c r="Q271" s="107"/>
      <c r="R271" s="107"/>
      <c r="S271" s="107"/>
      <c r="T271" s="107"/>
      <c r="U271" s="108"/>
      <c r="V271" s="107"/>
      <c r="W271" s="108"/>
      <c r="X271" s="107"/>
      <c r="Y271" s="108"/>
      <c r="Z271" s="107"/>
      <c r="AA271" s="107"/>
      <c r="AB271" s="109"/>
      <c r="AC271" s="109"/>
      <c r="AD271" s="110"/>
      <c r="AE271" s="645"/>
    </row>
    <row r="272" spans="1:31" x14ac:dyDescent="0.15">
      <c r="A272" s="110"/>
      <c r="B272" s="107"/>
      <c r="C272" s="637"/>
      <c r="D272" s="109"/>
      <c r="E272" s="107"/>
      <c r="F272" s="107"/>
      <c r="G272" s="108"/>
      <c r="H272" s="107"/>
      <c r="I272" s="107"/>
      <c r="J272" s="108"/>
      <c r="K272" s="107"/>
      <c r="L272" s="638"/>
      <c r="M272" s="107"/>
      <c r="N272" s="107"/>
      <c r="O272" s="107"/>
      <c r="P272" s="107"/>
      <c r="Q272" s="107"/>
      <c r="R272" s="107"/>
      <c r="S272" s="107"/>
      <c r="T272" s="107"/>
      <c r="U272" s="108"/>
      <c r="V272" s="107"/>
      <c r="W272" s="108"/>
      <c r="X272" s="107"/>
      <c r="Y272" s="108"/>
      <c r="Z272" s="107"/>
      <c r="AA272" s="107"/>
      <c r="AB272" s="109"/>
      <c r="AC272" s="109"/>
      <c r="AD272" s="110"/>
      <c r="AE272" s="645"/>
    </row>
    <row r="273" spans="1:31" x14ac:dyDescent="0.15">
      <c r="A273" s="110"/>
      <c r="B273" s="107"/>
      <c r="C273" s="637"/>
      <c r="D273" s="109"/>
      <c r="E273" s="107"/>
      <c r="F273" s="107"/>
      <c r="G273" s="108"/>
      <c r="H273" s="107"/>
      <c r="I273" s="107"/>
      <c r="J273" s="108"/>
      <c r="K273" s="107"/>
      <c r="L273" s="638"/>
      <c r="M273" s="107"/>
      <c r="N273" s="107"/>
      <c r="O273" s="107"/>
      <c r="P273" s="107"/>
      <c r="Q273" s="107"/>
      <c r="R273" s="107"/>
      <c r="S273" s="107"/>
      <c r="T273" s="107"/>
      <c r="U273" s="108"/>
      <c r="V273" s="107"/>
      <c r="W273" s="108"/>
      <c r="X273" s="107"/>
      <c r="Y273" s="108"/>
      <c r="Z273" s="107"/>
      <c r="AA273" s="107"/>
      <c r="AB273" s="109"/>
      <c r="AC273" s="109"/>
      <c r="AD273" s="110"/>
      <c r="AE273" s="645"/>
    </row>
  </sheetData>
  <mergeCells count="120">
    <mergeCell ref="A1:F1"/>
    <mergeCell ref="V1:W1"/>
    <mergeCell ref="F2:H2"/>
    <mergeCell ref="I2:L2"/>
    <mergeCell ref="M2:N2"/>
    <mergeCell ref="R2:U2"/>
    <mergeCell ref="V2:Y2"/>
    <mergeCell ref="Z2:AA2"/>
    <mergeCell ref="AB2:AD2"/>
    <mergeCell ref="AE6:AE8"/>
    <mergeCell ref="F7:G7"/>
    <mergeCell ref="I7:J7"/>
    <mergeCell ref="K7:L7"/>
    <mergeCell ref="R7:S7"/>
    <mergeCell ref="T7:U7"/>
    <mergeCell ref="V7:W7"/>
    <mergeCell ref="X7:Y7"/>
    <mergeCell ref="B42:C42"/>
    <mergeCell ref="T42:U42"/>
    <mergeCell ref="AC3:AC8"/>
    <mergeCell ref="B5:C5"/>
    <mergeCell ref="K5:L5"/>
    <mergeCell ref="R5:S5"/>
    <mergeCell ref="T5:U5"/>
    <mergeCell ref="V5:W5"/>
    <mergeCell ref="X5:Y5"/>
    <mergeCell ref="B41:C41"/>
    <mergeCell ref="X40:Y40"/>
    <mergeCell ref="B40:C40"/>
    <mergeCell ref="T40:U40"/>
    <mergeCell ref="R43:S43"/>
    <mergeCell ref="B44:C44"/>
    <mergeCell ref="T44:U44"/>
    <mergeCell ref="B50:C50"/>
    <mergeCell ref="B10:C10"/>
    <mergeCell ref="B14:C14"/>
    <mergeCell ref="B73:C73"/>
    <mergeCell ref="B102:C102"/>
    <mergeCell ref="T102:U102"/>
    <mergeCell ref="B89:C89"/>
    <mergeCell ref="B93:L93"/>
    <mergeCell ref="R93:AB93"/>
    <mergeCell ref="A94:F94"/>
    <mergeCell ref="V94:W94"/>
    <mergeCell ref="F95:H95"/>
    <mergeCell ref="I95:L95"/>
    <mergeCell ref="M95:N95"/>
    <mergeCell ref="R95:U95"/>
    <mergeCell ref="V95:Y95"/>
    <mergeCell ref="Z95:AA95"/>
    <mergeCell ref="AB95:AD95"/>
    <mergeCell ref="AB73:AD77"/>
    <mergeCell ref="AE73:AE77"/>
    <mergeCell ref="B78:C78"/>
    <mergeCell ref="B81:C81"/>
    <mergeCell ref="T81:U81"/>
    <mergeCell ref="AE81:AE88"/>
    <mergeCell ref="B59:C59"/>
    <mergeCell ref="B66:C66"/>
    <mergeCell ref="B68:C68"/>
    <mergeCell ref="AD68:AD69"/>
    <mergeCell ref="AE68:AE72"/>
    <mergeCell ref="B112:C112"/>
    <mergeCell ref="B115:C115"/>
    <mergeCell ref="B119:C119"/>
    <mergeCell ref="T119:U119"/>
    <mergeCell ref="B121:C121"/>
    <mergeCell ref="X100:Y100"/>
    <mergeCell ref="AE100:AE101"/>
    <mergeCell ref="B105:C105"/>
    <mergeCell ref="F100:G100"/>
    <mergeCell ref="I100:J100"/>
    <mergeCell ref="K100:L100"/>
    <mergeCell ref="R100:S100"/>
    <mergeCell ref="T100:U100"/>
    <mergeCell ref="V100:W100"/>
    <mergeCell ref="AB96:AB101"/>
    <mergeCell ref="AC96:AC101"/>
    <mergeCell ref="B98:C98"/>
    <mergeCell ref="K98:L98"/>
    <mergeCell ref="R98:S98"/>
    <mergeCell ref="T98:U98"/>
    <mergeCell ref="V98:W98"/>
    <mergeCell ref="X98:Y98"/>
    <mergeCell ref="B109:C109"/>
    <mergeCell ref="B107:C107"/>
    <mergeCell ref="AE137:AE138"/>
    <mergeCell ref="B139:C139"/>
    <mergeCell ref="B140:C140"/>
    <mergeCell ref="T140:U140"/>
    <mergeCell ref="B141:C141"/>
    <mergeCell ref="B142:C142"/>
    <mergeCell ref="B122:C122"/>
    <mergeCell ref="B124:C124"/>
    <mergeCell ref="B130:C130"/>
    <mergeCell ref="B136:C136"/>
    <mergeCell ref="B137:C137"/>
    <mergeCell ref="T137:U137"/>
    <mergeCell ref="B167:C167"/>
    <mergeCell ref="B173:C173"/>
    <mergeCell ref="B174:C174"/>
    <mergeCell ref="T174:U174"/>
    <mergeCell ref="B175:C175"/>
    <mergeCell ref="B143:C143"/>
    <mergeCell ref="B146:C146"/>
    <mergeCell ref="T146:U146"/>
    <mergeCell ref="B158:C158"/>
    <mergeCell ref="B160:C160"/>
    <mergeCell ref="B161:C161"/>
    <mergeCell ref="B162:C162"/>
    <mergeCell ref="B181:C181"/>
    <mergeCell ref="B182:C182"/>
    <mergeCell ref="B184:L184"/>
    <mergeCell ref="R184:AB184"/>
    <mergeCell ref="B176:C176"/>
    <mergeCell ref="B177:C177"/>
    <mergeCell ref="T177:U177"/>
    <mergeCell ref="B178:C178"/>
    <mergeCell ref="T178:U178"/>
    <mergeCell ref="B179:C179"/>
  </mergeCells>
  <phoneticPr fontId="21"/>
  <pageMargins left="0.70866141732283472" right="0.51181102362204722" top="0.43307086614173229" bottom="0.35433070866141736" header="0.31496062992125984" footer="0.27559055118110237"/>
  <pageSetup paperSize="8" scale="56" orientation="landscape" r:id="rId1"/>
  <rowBreaks count="1" manualBreakCount="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2019（R元）年度奉仕概況調査票 </vt:lpstr>
      <vt:lpstr>'2019（R元）年度奉仕概況調査票 '!Print_Area</vt:lpstr>
    </vt:vector>
  </TitlesOfParts>
  <Company>大阪府教育委員会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府立中央図書館</dc:creator>
  <cp:lastModifiedBy>大阪府</cp:lastModifiedBy>
  <cp:lastPrinted>2019-09-18T05:07:20Z</cp:lastPrinted>
  <dcterms:created xsi:type="dcterms:W3CDTF">2003-10-22T06:51:50Z</dcterms:created>
  <dcterms:modified xsi:type="dcterms:W3CDTF">2022-12-03T06:51:24Z</dcterms:modified>
</cp:coreProperties>
</file>